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22695" windowHeight="10425"/>
  </bookViews>
  <sheets>
    <sheet name="ТРАФАРЕТ" sheetId="1" r:id="rId1"/>
  </sheets>
  <calcPr calcId="145621"/>
</workbook>
</file>

<file path=xl/calcChain.xml><?xml version="1.0" encoding="utf-8"?>
<calcChain xmlns="http://schemas.openxmlformats.org/spreadsheetml/2006/main">
  <c r="G178" i="1" l="1"/>
  <c r="E178" i="1" s="1"/>
  <c r="G177" i="1"/>
  <c r="E177" i="1" s="1"/>
  <c r="G176" i="1"/>
  <c r="E176" i="1" s="1"/>
  <c r="G175" i="1"/>
  <c r="E175" i="1" s="1"/>
  <c r="R174" i="1"/>
  <c r="Q174" i="1"/>
  <c r="P174" i="1"/>
  <c r="O174" i="1"/>
  <c r="N174" i="1"/>
  <c r="M174" i="1"/>
  <c r="L174" i="1"/>
  <c r="K174" i="1"/>
  <c r="J174" i="1"/>
  <c r="G174" i="1" s="1"/>
  <c r="E174" i="1" s="1"/>
  <c r="I174" i="1"/>
  <c r="H174" i="1"/>
  <c r="F174" i="1"/>
  <c r="G173" i="1"/>
  <c r="E173" i="1" s="1"/>
  <c r="G172" i="1"/>
  <c r="E172" i="1" s="1"/>
  <c r="R171" i="1"/>
  <c r="Q171" i="1"/>
  <c r="P171" i="1"/>
  <c r="O171" i="1"/>
  <c r="N171" i="1"/>
  <c r="M171" i="1"/>
  <c r="L171" i="1"/>
  <c r="K171" i="1"/>
  <c r="J171" i="1"/>
  <c r="G171" i="1" s="1"/>
  <c r="E171" i="1" s="1"/>
  <c r="I171" i="1"/>
  <c r="H171" i="1"/>
  <c r="F171" i="1"/>
  <c r="G170" i="1"/>
  <c r="E170" i="1" s="1"/>
  <c r="G169" i="1"/>
  <c r="E169" i="1" s="1"/>
  <c r="R168" i="1"/>
  <c r="Q168" i="1"/>
  <c r="P168" i="1"/>
  <c r="O168" i="1"/>
  <c r="N168" i="1"/>
  <c r="M168" i="1"/>
  <c r="L168" i="1"/>
  <c r="K168" i="1"/>
  <c r="J168" i="1"/>
  <c r="G168" i="1" s="1"/>
  <c r="E168" i="1" s="1"/>
  <c r="I168" i="1"/>
  <c r="H168" i="1"/>
  <c r="F168" i="1"/>
  <c r="R167" i="1"/>
  <c r="Q167" i="1"/>
  <c r="P167" i="1"/>
  <c r="O167" i="1"/>
  <c r="N167" i="1"/>
  <c r="M167" i="1"/>
  <c r="L167" i="1"/>
  <c r="K167" i="1"/>
  <c r="J167" i="1"/>
  <c r="G167" i="1" s="1"/>
  <c r="E167" i="1" s="1"/>
  <c r="I167" i="1"/>
  <c r="H167" i="1"/>
  <c r="F167" i="1"/>
  <c r="G163" i="1"/>
  <c r="E163" i="1" s="1"/>
  <c r="G162" i="1"/>
  <c r="E162" i="1" s="1"/>
  <c r="R161" i="1"/>
  <c r="Q161" i="1"/>
  <c r="P161" i="1"/>
  <c r="O161" i="1"/>
  <c r="N161" i="1"/>
  <c r="M161" i="1"/>
  <c r="L161" i="1"/>
  <c r="K161" i="1"/>
  <c r="J161" i="1"/>
  <c r="G161" i="1" s="1"/>
  <c r="E161" i="1" s="1"/>
  <c r="I161" i="1"/>
  <c r="H161" i="1"/>
  <c r="F161" i="1"/>
  <c r="G160" i="1"/>
  <c r="E160" i="1" s="1"/>
  <c r="G159" i="1"/>
  <c r="E159" i="1" s="1"/>
  <c r="R158" i="1"/>
  <c r="Q158" i="1"/>
  <c r="P158" i="1"/>
  <c r="O158" i="1"/>
  <c r="N158" i="1"/>
  <c r="M158" i="1"/>
  <c r="L158" i="1"/>
  <c r="K158" i="1"/>
  <c r="J158" i="1"/>
  <c r="G158" i="1" s="1"/>
  <c r="E158" i="1" s="1"/>
  <c r="I158" i="1"/>
  <c r="H158" i="1"/>
  <c r="F158" i="1"/>
  <c r="G157" i="1"/>
  <c r="E157" i="1" s="1"/>
  <c r="G156" i="1"/>
  <c r="E156" i="1" s="1"/>
  <c r="R155" i="1"/>
  <c r="Q155" i="1"/>
  <c r="P155" i="1"/>
  <c r="O155" i="1"/>
  <c r="N155" i="1"/>
  <c r="M155" i="1"/>
  <c r="L155" i="1"/>
  <c r="K155" i="1"/>
  <c r="J155" i="1"/>
  <c r="G155" i="1" s="1"/>
  <c r="E155" i="1" s="1"/>
  <c r="I155" i="1"/>
  <c r="H155" i="1"/>
  <c r="F155" i="1"/>
  <c r="G154" i="1"/>
  <c r="E154" i="1" s="1"/>
  <c r="G153" i="1"/>
  <c r="E153" i="1" s="1"/>
  <c r="R152" i="1"/>
  <c r="Q152" i="1"/>
  <c r="P152" i="1"/>
  <c r="O152" i="1"/>
  <c r="N152" i="1"/>
  <c r="M152" i="1"/>
  <c r="L152" i="1"/>
  <c r="K152" i="1"/>
  <c r="J152" i="1"/>
  <c r="G152" i="1" s="1"/>
  <c r="E152" i="1" s="1"/>
  <c r="I152" i="1"/>
  <c r="H152" i="1"/>
  <c r="F152" i="1"/>
  <c r="G151" i="1"/>
  <c r="E151" i="1" s="1"/>
  <c r="G150" i="1"/>
  <c r="E150" i="1" s="1"/>
  <c r="R149" i="1"/>
  <c r="Q149" i="1"/>
  <c r="P149" i="1"/>
  <c r="O149" i="1"/>
  <c r="N149" i="1"/>
  <c r="M149" i="1"/>
  <c r="L149" i="1"/>
  <c r="K149" i="1"/>
  <c r="J149" i="1"/>
  <c r="G149" i="1" s="1"/>
  <c r="E149" i="1" s="1"/>
  <c r="I149" i="1"/>
  <c r="H149" i="1"/>
  <c r="F149" i="1"/>
  <c r="G148" i="1"/>
  <c r="E148" i="1" s="1"/>
  <c r="G147" i="1"/>
  <c r="E147" i="1" s="1"/>
  <c r="R146" i="1"/>
  <c r="Q146" i="1"/>
  <c r="P146" i="1"/>
  <c r="O146" i="1"/>
  <c r="N146" i="1"/>
  <c r="M146" i="1"/>
  <c r="L146" i="1"/>
  <c r="K146" i="1"/>
  <c r="J146" i="1"/>
  <c r="G146" i="1" s="1"/>
  <c r="E146" i="1" s="1"/>
  <c r="I146" i="1"/>
  <c r="H146" i="1"/>
  <c r="F146" i="1"/>
  <c r="R145" i="1"/>
  <c r="Q145" i="1"/>
  <c r="P145" i="1"/>
  <c r="O145" i="1"/>
  <c r="N145" i="1"/>
  <c r="M145" i="1"/>
  <c r="L145" i="1"/>
  <c r="K145" i="1"/>
  <c r="J145" i="1"/>
  <c r="I145" i="1"/>
  <c r="H145" i="1"/>
  <c r="F145" i="1"/>
  <c r="R144" i="1"/>
  <c r="Q144" i="1"/>
  <c r="P144" i="1"/>
  <c r="O144" i="1"/>
  <c r="N144" i="1"/>
  <c r="M144" i="1"/>
  <c r="L144" i="1"/>
  <c r="K144" i="1"/>
  <c r="J144" i="1"/>
  <c r="I144" i="1"/>
  <c r="H144" i="1"/>
  <c r="F144" i="1"/>
  <c r="G143" i="1"/>
  <c r="E143" i="1" s="1"/>
  <c r="G142" i="1"/>
  <c r="E142" i="1" s="1"/>
  <c r="G141" i="1"/>
  <c r="E141" i="1" s="1"/>
  <c r="R140" i="1"/>
  <c r="Q140" i="1"/>
  <c r="P140" i="1"/>
  <c r="O140" i="1"/>
  <c r="N140" i="1"/>
  <c r="M140" i="1"/>
  <c r="L140" i="1"/>
  <c r="K140" i="1"/>
  <c r="J140" i="1"/>
  <c r="I140" i="1"/>
  <c r="H140" i="1"/>
  <c r="F140" i="1"/>
  <c r="G136" i="1"/>
  <c r="E136" i="1" s="1"/>
  <c r="G135" i="1"/>
  <c r="E135" i="1" s="1"/>
  <c r="R134" i="1"/>
  <c r="Q134" i="1"/>
  <c r="P134" i="1"/>
  <c r="O134" i="1"/>
  <c r="N134" i="1"/>
  <c r="M134" i="1"/>
  <c r="L134" i="1"/>
  <c r="K134" i="1"/>
  <c r="J134" i="1"/>
  <c r="I134" i="1"/>
  <c r="H134" i="1"/>
  <c r="F134" i="1"/>
  <c r="G133" i="1"/>
  <c r="E133" i="1" s="1"/>
  <c r="G132" i="1"/>
  <c r="E132" i="1" s="1"/>
  <c r="R131" i="1"/>
  <c r="Q131" i="1"/>
  <c r="P131" i="1"/>
  <c r="O131" i="1"/>
  <c r="N131" i="1"/>
  <c r="M131" i="1"/>
  <c r="L131" i="1"/>
  <c r="K131" i="1"/>
  <c r="J131" i="1"/>
  <c r="I131" i="1"/>
  <c r="H131" i="1"/>
  <c r="F131" i="1"/>
  <c r="G130" i="1"/>
  <c r="E130" i="1" s="1"/>
  <c r="G129" i="1"/>
  <c r="E129" i="1" s="1"/>
  <c r="R128" i="1"/>
  <c r="Q128" i="1"/>
  <c r="P128" i="1"/>
  <c r="O128" i="1"/>
  <c r="N128" i="1"/>
  <c r="M128" i="1"/>
  <c r="L128" i="1"/>
  <c r="K128" i="1"/>
  <c r="J128" i="1"/>
  <c r="I128" i="1"/>
  <c r="H128" i="1"/>
  <c r="F128" i="1"/>
  <c r="G127" i="1"/>
  <c r="E127" i="1" s="1"/>
  <c r="G126" i="1"/>
  <c r="E126" i="1" s="1"/>
  <c r="G125" i="1"/>
  <c r="E125" i="1" s="1"/>
  <c r="G124" i="1"/>
  <c r="E124" i="1" s="1"/>
  <c r="G123" i="1"/>
  <c r="E123" i="1" s="1"/>
  <c r="G122" i="1"/>
  <c r="E122" i="1" s="1"/>
  <c r="R121" i="1"/>
  <c r="Q121" i="1"/>
  <c r="P121" i="1"/>
  <c r="O121" i="1"/>
  <c r="N121" i="1"/>
  <c r="M121" i="1"/>
  <c r="L121" i="1"/>
  <c r="K121" i="1"/>
  <c r="J121" i="1"/>
  <c r="I121" i="1"/>
  <c r="H121" i="1"/>
  <c r="F121" i="1"/>
  <c r="G120" i="1"/>
  <c r="E120" i="1" s="1"/>
  <c r="G119" i="1"/>
  <c r="E119" i="1" s="1"/>
  <c r="R118" i="1"/>
  <c r="Q118" i="1"/>
  <c r="P118" i="1"/>
  <c r="O118" i="1"/>
  <c r="N118" i="1"/>
  <c r="M118" i="1"/>
  <c r="L118" i="1"/>
  <c r="K118" i="1"/>
  <c r="J118" i="1"/>
  <c r="I118" i="1"/>
  <c r="H118" i="1"/>
  <c r="F118" i="1"/>
  <c r="G117" i="1"/>
  <c r="E117" i="1" s="1"/>
  <c r="G116" i="1"/>
  <c r="E116" i="1" s="1"/>
  <c r="R115" i="1"/>
  <c r="Q115" i="1"/>
  <c r="P115" i="1"/>
  <c r="O115" i="1"/>
  <c r="N115" i="1"/>
  <c r="M115" i="1"/>
  <c r="L115" i="1"/>
  <c r="K115" i="1"/>
  <c r="J115" i="1"/>
  <c r="I115" i="1"/>
  <c r="H115" i="1"/>
  <c r="F115" i="1"/>
  <c r="G114" i="1"/>
  <c r="E114" i="1" s="1"/>
  <c r="G113" i="1"/>
  <c r="E113" i="1" s="1"/>
  <c r="R112" i="1"/>
  <c r="Q112" i="1"/>
  <c r="P112" i="1"/>
  <c r="O112" i="1"/>
  <c r="N112" i="1"/>
  <c r="M112" i="1"/>
  <c r="L112" i="1"/>
  <c r="K112" i="1"/>
  <c r="J112" i="1"/>
  <c r="I112" i="1"/>
  <c r="H112" i="1"/>
  <c r="F112" i="1"/>
  <c r="R111" i="1"/>
  <c r="Q111" i="1"/>
  <c r="P111" i="1"/>
  <c r="O111" i="1"/>
  <c r="N111" i="1"/>
  <c r="M111" i="1"/>
  <c r="L111" i="1"/>
  <c r="K111" i="1"/>
  <c r="J111" i="1"/>
  <c r="I111" i="1"/>
  <c r="H111" i="1"/>
  <c r="F111" i="1"/>
  <c r="G107" i="1"/>
  <c r="E107" i="1" s="1"/>
  <c r="G104" i="1"/>
  <c r="G103" i="1"/>
  <c r="E103" i="1" s="1"/>
  <c r="G102" i="1"/>
  <c r="E102" i="1" s="1"/>
  <c r="G101" i="1"/>
  <c r="E101" i="1" s="1"/>
  <c r="G100" i="1"/>
  <c r="E100" i="1" s="1"/>
  <c r="G99" i="1"/>
  <c r="E99" i="1" s="1"/>
  <c r="G98" i="1"/>
  <c r="E98" i="1" s="1"/>
  <c r="R97" i="1"/>
  <c r="Q97" i="1"/>
  <c r="P97" i="1"/>
  <c r="O97" i="1"/>
  <c r="N97" i="1"/>
  <c r="M97" i="1"/>
  <c r="L97" i="1"/>
  <c r="K97" i="1"/>
  <c r="J97" i="1"/>
  <c r="G97" i="1" s="1"/>
  <c r="E97" i="1" s="1"/>
  <c r="I97" i="1"/>
  <c r="H97" i="1"/>
  <c r="F97" i="1"/>
  <c r="G96" i="1"/>
  <c r="E96" i="1" s="1"/>
  <c r="G95" i="1"/>
  <c r="E95" i="1" s="1"/>
  <c r="G94" i="1"/>
  <c r="E94" i="1" s="1"/>
  <c r="G93" i="1"/>
  <c r="E93" i="1" s="1"/>
  <c r="R92" i="1"/>
  <c r="Q92" i="1"/>
  <c r="P92" i="1"/>
  <c r="O92" i="1"/>
  <c r="N92" i="1"/>
  <c r="M92" i="1"/>
  <c r="L92" i="1"/>
  <c r="K92" i="1"/>
  <c r="J92" i="1"/>
  <c r="G92" i="1" s="1"/>
  <c r="E92" i="1" s="1"/>
  <c r="I92" i="1"/>
  <c r="H92" i="1"/>
  <c r="F92" i="1"/>
  <c r="G91" i="1"/>
  <c r="E91" i="1" s="1"/>
  <c r="G90" i="1"/>
  <c r="E90" i="1" s="1"/>
  <c r="G89" i="1"/>
  <c r="E89" i="1" s="1"/>
  <c r="G88" i="1"/>
  <c r="E88" i="1" s="1"/>
  <c r="R87" i="1"/>
  <c r="Q87" i="1"/>
  <c r="P87" i="1"/>
  <c r="O87" i="1"/>
  <c r="N87" i="1"/>
  <c r="M87" i="1"/>
  <c r="L87" i="1"/>
  <c r="K87" i="1"/>
  <c r="J87" i="1"/>
  <c r="G87" i="1" s="1"/>
  <c r="E87" i="1" s="1"/>
  <c r="I87" i="1"/>
  <c r="H87" i="1"/>
  <c r="F87" i="1"/>
  <c r="G86" i="1"/>
  <c r="E86" i="1" s="1"/>
  <c r="G85" i="1"/>
  <c r="E85" i="1" s="1"/>
  <c r="G84" i="1"/>
  <c r="E84" i="1" s="1"/>
  <c r="G83" i="1"/>
  <c r="E83" i="1" s="1"/>
  <c r="R82" i="1"/>
  <c r="Q82" i="1"/>
  <c r="P82" i="1"/>
  <c r="O82" i="1"/>
  <c r="N82" i="1"/>
  <c r="M82" i="1"/>
  <c r="L82" i="1"/>
  <c r="K82" i="1"/>
  <c r="J82" i="1"/>
  <c r="G82" i="1" s="1"/>
  <c r="E82" i="1" s="1"/>
  <c r="I82" i="1"/>
  <c r="H82" i="1"/>
  <c r="F82" i="1"/>
  <c r="G81" i="1"/>
  <c r="E81" i="1" s="1"/>
  <c r="G80" i="1"/>
  <c r="E80" i="1" s="1"/>
  <c r="G79" i="1"/>
  <c r="E79" i="1" s="1"/>
  <c r="R78" i="1"/>
  <c r="Q78" i="1"/>
  <c r="P78" i="1"/>
  <c r="O78" i="1"/>
  <c r="N78" i="1"/>
  <c r="M78" i="1"/>
  <c r="L78" i="1"/>
  <c r="K78" i="1"/>
  <c r="J78" i="1"/>
  <c r="G78" i="1" s="1"/>
  <c r="E78" i="1" s="1"/>
  <c r="I78" i="1"/>
  <c r="H78" i="1"/>
  <c r="F78" i="1"/>
  <c r="G77" i="1"/>
  <c r="E77" i="1" s="1"/>
  <c r="G76" i="1"/>
  <c r="E76" i="1" s="1"/>
  <c r="G75" i="1"/>
  <c r="E75" i="1" s="1"/>
  <c r="G74" i="1"/>
  <c r="E74" i="1" s="1"/>
  <c r="R73" i="1"/>
  <c r="Q73" i="1"/>
  <c r="P73" i="1"/>
  <c r="O73" i="1"/>
  <c r="N73" i="1"/>
  <c r="M73" i="1"/>
  <c r="L73" i="1"/>
  <c r="K73" i="1"/>
  <c r="J73" i="1"/>
  <c r="G73" i="1" s="1"/>
  <c r="E73" i="1" s="1"/>
  <c r="I73" i="1"/>
  <c r="H73" i="1"/>
  <c r="F73" i="1"/>
  <c r="G72" i="1"/>
  <c r="E72" i="1" s="1"/>
  <c r="G71" i="1"/>
  <c r="E71" i="1" s="1"/>
  <c r="R70" i="1"/>
  <c r="Q70" i="1"/>
  <c r="P70" i="1"/>
  <c r="O70" i="1"/>
  <c r="N70" i="1"/>
  <c r="M70" i="1"/>
  <c r="L70" i="1"/>
  <c r="K70" i="1"/>
  <c r="J70" i="1"/>
  <c r="G70" i="1" s="1"/>
  <c r="E70" i="1" s="1"/>
  <c r="I70" i="1"/>
  <c r="H70" i="1"/>
  <c r="F70" i="1"/>
  <c r="G69" i="1"/>
  <c r="E69" i="1" s="1"/>
  <c r="G68" i="1"/>
  <c r="E68" i="1" s="1"/>
  <c r="G67" i="1"/>
  <c r="E67" i="1" s="1"/>
  <c r="G66" i="1"/>
  <c r="E66" i="1" s="1"/>
  <c r="G65" i="1"/>
  <c r="E65" i="1" s="1"/>
  <c r="G64" i="1"/>
  <c r="E64" i="1" s="1"/>
  <c r="G63" i="1"/>
  <c r="E63" i="1" s="1"/>
  <c r="G62" i="1"/>
  <c r="E62" i="1" s="1"/>
  <c r="R61" i="1"/>
  <c r="Q61" i="1"/>
  <c r="P61" i="1"/>
  <c r="O61" i="1"/>
  <c r="N61" i="1"/>
  <c r="M61" i="1"/>
  <c r="L61" i="1"/>
  <c r="K61" i="1"/>
  <c r="J61" i="1"/>
  <c r="G61" i="1" s="1"/>
  <c r="E61" i="1" s="1"/>
  <c r="I61" i="1"/>
  <c r="H61" i="1"/>
  <c r="F61" i="1"/>
  <c r="G60" i="1"/>
  <c r="E60" i="1" s="1"/>
  <c r="G59" i="1"/>
  <c r="E59" i="1" s="1"/>
  <c r="G58" i="1"/>
  <c r="E58" i="1" s="1"/>
  <c r="G57" i="1"/>
  <c r="E57" i="1" s="1"/>
  <c r="R56" i="1"/>
  <c r="Q56" i="1"/>
  <c r="P56" i="1"/>
  <c r="O56" i="1"/>
  <c r="N56" i="1"/>
  <c r="M56" i="1"/>
  <c r="L56" i="1"/>
  <c r="K56" i="1"/>
  <c r="J56" i="1"/>
  <c r="G56" i="1" s="1"/>
  <c r="E56" i="1" s="1"/>
  <c r="I56" i="1"/>
  <c r="H56" i="1"/>
  <c r="F56" i="1"/>
  <c r="R55" i="1"/>
  <c r="Q55" i="1"/>
  <c r="P55" i="1"/>
  <c r="O55" i="1"/>
  <c r="N55" i="1"/>
  <c r="M55" i="1"/>
  <c r="L55" i="1"/>
  <c r="K55" i="1"/>
  <c r="J55" i="1"/>
  <c r="G55" i="1" s="1"/>
  <c r="E55" i="1" s="1"/>
  <c r="I55" i="1"/>
  <c r="H55" i="1"/>
  <c r="F55" i="1"/>
  <c r="G54" i="1"/>
  <c r="E54" i="1" s="1"/>
  <c r="G53" i="1"/>
  <c r="E53" i="1" s="1"/>
  <c r="G52" i="1"/>
  <c r="E52" i="1" s="1"/>
  <c r="G51" i="1"/>
  <c r="E51" i="1" s="1"/>
  <c r="R50" i="1"/>
  <c r="Q50" i="1"/>
  <c r="P50" i="1"/>
  <c r="O50" i="1"/>
  <c r="N50" i="1"/>
  <c r="M50" i="1"/>
  <c r="L50" i="1"/>
  <c r="K50" i="1"/>
  <c r="J50" i="1"/>
  <c r="G50" i="1" s="1"/>
  <c r="E50" i="1" s="1"/>
  <c r="I50" i="1"/>
  <c r="H50" i="1"/>
  <c r="F50" i="1"/>
  <c r="G45" i="1"/>
  <c r="E45" i="1" s="1"/>
  <c r="R44" i="1"/>
  <c r="Q44" i="1"/>
  <c r="P44" i="1"/>
  <c r="O44" i="1"/>
  <c r="N44" i="1"/>
  <c r="M44" i="1"/>
  <c r="L44" i="1"/>
  <c r="K44" i="1"/>
  <c r="J44" i="1"/>
  <c r="G44" i="1" s="1"/>
  <c r="E44" i="1" s="1"/>
  <c r="I44" i="1"/>
  <c r="H44" i="1"/>
  <c r="F44" i="1"/>
  <c r="G43" i="1"/>
  <c r="E43" i="1" s="1"/>
  <c r="G42" i="1"/>
  <c r="E42" i="1" s="1"/>
  <c r="G41" i="1"/>
  <c r="E41" i="1" s="1"/>
  <c r="R40" i="1"/>
  <c r="Q40" i="1"/>
  <c r="P40" i="1"/>
  <c r="O40" i="1"/>
  <c r="N40" i="1"/>
  <c r="M40" i="1"/>
  <c r="L40" i="1"/>
  <c r="K40" i="1"/>
  <c r="J40" i="1"/>
  <c r="G40" i="1" s="1"/>
  <c r="E40" i="1" s="1"/>
  <c r="I40" i="1"/>
  <c r="H40" i="1"/>
  <c r="F40" i="1"/>
  <c r="G39" i="1"/>
  <c r="E39" i="1" s="1"/>
  <c r="G38" i="1"/>
  <c r="E38" i="1" s="1"/>
  <c r="R37" i="1"/>
  <c r="Q37" i="1"/>
  <c r="P37" i="1"/>
  <c r="O37" i="1"/>
  <c r="N37" i="1"/>
  <c r="M37" i="1"/>
  <c r="L37" i="1"/>
  <c r="K37" i="1"/>
  <c r="J37" i="1"/>
  <c r="G37" i="1" s="1"/>
  <c r="E37" i="1" s="1"/>
  <c r="I37" i="1"/>
  <c r="H37" i="1"/>
  <c r="F37" i="1"/>
  <c r="G36" i="1"/>
  <c r="E36" i="1" s="1"/>
  <c r="G35" i="1"/>
  <c r="E35" i="1" s="1"/>
  <c r="G34" i="1"/>
  <c r="E34" i="1" s="1"/>
  <c r="G33" i="1"/>
  <c r="E33" i="1" s="1"/>
  <c r="R32" i="1"/>
  <c r="Q32" i="1"/>
  <c r="P32" i="1"/>
  <c r="O32" i="1"/>
  <c r="N32" i="1"/>
  <c r="M32" i="1"/>
  <c r="L32" i="1"/>
  <c r="K32" i="1"/>
  <c r="J32" i="1"/>
  <c r="G32" i="1" s="1"/>
  <c r="E32" i="1" s="1"/>
  <c r="I32" i="1"/>
  <c r="H32" i="1"/>
  <c r="F32" i="1"/>
  <c r="G31" i="1"/>
  <c r="E31" i="1" s="1"/>
  <c r="G30" i="1"/>
  <c r="E30" i="1" s="1"/>
  <c r="G29" i="1"/>
  <c r="E29" i="1" s="1"/>
  <c r="R28" i="1"/>
  <c r="Q28" i="1"/>
  <c r="P28" i="1"/>
  <c r="O28" i="1"/>
  <c r="N28" i="1"/>
  <c r="M28" i="1"/>
  <c r="L28" i="1"/>
  <c r="K28" i="1"/>
  <c r="J28" i="1"/>
  <c r="G28" i="1" s="1"/>
  <c r="E28" i="1" s="1"/>
  <c r="I28" i="1"/>
  <c r="H28" i="1"/>
  <c r="F28" i="1"/>
  <c r="G27" i="1"/>
  <c r="E27" i="1" s="1"/>
  <c r="G26" i="1"/>
  <c r="E26" i="1" s="1"/>
  <c r="G25" i="1"/>
  <c r="E25" i="1" s="1"/>
  <c r="R24" i="1"/>
  <c r="Q24" i="1"/>
  <c r="P24" i="1"/>
  <c r="O24" i="1"/>
  <c r="N24" i="1"/>
  <c r="M24" i="1"/>
  <c r="L24" i="1"/>
  <c r="K24" i="1"/>
  <c r="J24" i="1"/>
  <c r="G24" i="1" s="1"/>
  <c r="E24" i="1" s="1"/>
  <c r="I24" i="1"/>
  <c r="H24" i="1"/>
  <c r="F24" i="1"/>
  <c r="G23" i="1"/>
  <c r="E23" i="1" s="1"/>
  <c r="G22" i="1"/>
  <c r="E22" i="1" s="1"/>
  <c r="G21" i="1"/>
  <c r="E21" i="1" s="1"/>
  <c r="G20" i="1"/>
  <c r="E20" i="1" s="1"/>
  <c r="R19" i="1"/>
  <c r="R14" i="1" s="1"/>
  <c r="R106" i="1" s="1"/>
  <c r="R105" i="1" s="1"/>
  <c r="Q19" i="1"/>
  <c r="P19" i="1"/>
  <c r="P14" i="1" s="1"/>
  <c r="P106" i="1" s="1"/>
  <c r="P105" i="1" s="1"/>
  <c r="O19" i="1"/>
  <c r="N19" i="1"/>
  <c r="N14" i="1" s="1"/>
  <c r="N106" i="1" s="1"/>
  <c r="N105" i="1" s="1"/>
  <c r="M19" i="1"/>
  <c r="L19" i="1"/>
  <c r="L14" i="1" s="1"/>
  <c r="L106" i="1" s="1"/>
  <c r="L105" i="1" s="1"/>
  <c r="K19" i="1"/>
  <c r="J19" i="1"/>
  <c r="G19" i="1" s="1"/>
  <c r="E19" i="1" s="1"/>
  <c r="I19" i="1"/>
  <c r="H19" i="1"/>
  <c r="H14" i="1" s="1"/>
  <c r="H106" i="1" s="1"/>
  <c r="H105" i="1" s="1"/>
  <c r="F19" i="1"/>
  <c r="F14" i="1" s="1"/>
  <c r="F106" i="1" s="1"/>
  <c r="F105" i="1" s="1"/>
  <c r="E18" i="1"/>
  <c r="G17" i="1"/>
  <c r="E17" i="1"/>
  <c r="G16" i="1"/>
  <c r="E16" i="1"/>
  <c r="R15" i="1"/>
  <c r="Q15" i="1"/>
  <c r="P15" i="1"/>
  <c r="O15" i="1"/>
  <c r="N15" i="1"/>
  <c r="M15" i="1"/>
  <c r="L15" i="1"/>
  <c r="K15" i="1"/>
  <c r="J15" i="1"/>
  <c r="I15" i="1"/>
  <c r="G15" i="1" s="1"/>
  <c r="E15" i="1" s="1"/>
  <c r="H15" i="1"/>
  <c r="F15" i="1"/>
  <c r="Q14" i="1"/>
  <c r="Q106" i="1" s="1"/>
  <c r="Q105" i="1" s="1"/>
  <c r="O14" i="1"/>
  <c r="O106" i="1" s="1"/>
  <c r="O105" i="1" s="1"/>
  <c r="M14" i="1"/>
  <c r="M106" i="1" s="1"/>
  <c r="M105" i="1" s="1"/>
  <c r="K14" i="1"/>
  <c r="K106" i="1" s="1"/>
  <c r="K105" i="1" s="1"/>
  <c r="I14" i="1"/>
  <c r="I106" i="1" s="1"/>
  <c r="G106" i="1" l="1"/>
  <c r="E106" i="1" s="1"/>
  <c r="I105" i="1"/>
  <c r="G14" i="1"/>
  <c r="E14" i="1" s="1"/>
  <c r="J14" i="1"/>
  <c r="J106" i="1" s="1"/>
  <c r="J105" i="1" s="1"/>
  <c r="G111" i="1"/>
  <c r="E111" i="1" s="1"/>
  <c r="G112" i="1"/>
  <c r="E112" i="1" s="1"/>
  <c r="G115" i="1"/>
  <c r="E115" i="1" s="1"/>
  <c r="G118" i="1"/>
  <c r="E118" i="1" s="1"/>
  <c r="G121" i="1"/>
  <c r="E121" i="1" s="1"/>
  <c r="G128" i="1"/>
  <c r="E128" i="1" s="1"/>
  <c r="G131" i="1"/>
  <c r="E131" i="1" s="1"/>
  <c r="G134" i="1"/>
  <c r="E134" i="1" s="1"/>
  <c r="G140" i="1"/>
  <c r="E140" i="1" s="1"/>
  <c r="G144" i="1"/>
  <c r="E144" i="1" s="1"/>
  <c r="G145" i="1"/>
  <c r="E145" i="1" s="1"/>
  <c r="G105" i="1" l="1"/>
  <c r="E105" i="1" s="1"/>
</calcChain>
</file>

<file path=xl/sharedStrings.xml><?xml version="1.0" encoding="utf-8"?>
<sst xmlns="http://schemas.openxmlformats.org/spreadsheetml/2006/main" count="540" uniqueCount="356">
  <si>
    <t>КОНСОЛИДИРОВАННЫЙ  ОТЧЕТ  О ФИНАНСОВЫХ РЕЗУЛЬТАТАХ ДЕЯТЕЛЬНОСТИ</t>
  </si>
  <si>
    <t>КОДЫ</t>
  </si>
  <si>
    <t>792</t>
  </si>
  <si>
    <t>Форма по ОКУД</t>
  </si>
  <si>
    <t>0503321</t>
  </si>
  <si>
    <t>5</t>
  </si>
  <si>
    <t>На</t>
  </si>
  <si>
    <t>01 января 2025 г.</t>
  </si>
  <si>
    <t>Дата</t>
  </si>
  <si>
    <t>500</t>
  </si>
  <si>
    <t>01.01.2025</t>
  </si>
  <si>
    <t>по ОКПО</t>
  </si>
  <si>
    <t>02290539</t>
  </si>
  <si>
    <t>ГОД</t>
  </si>
  <si>
    <t>Наименование финансового органа</t>
  </si>
  <si>
    <t>Комитет финансов Администрации Шимского муниципального района</t>
  </si>
  <si>
    <t>Наименование бюджета</t>
  </si>
  <si>
    <t>Бюджет Шимского муниципального района</t>
  </si>
  <si>
    <t>по ОКТМО</t>
  </si>
  <si>
    <t>49655000</t>
  </si>
  <si>
    <t>Периодичность:  годовая</t>
  </si>
  <si>
    <t>3</t>
  </si>
  <si>
    <t>Единица измерения: руб</t>
  </si>
  <si>
    <t>по ОКЕИ</t>
  </si>
  <si>
    <t>5319000452</t>
  </si>
  <si>
    <t>Наименование показателя</t>
  </si>
  <si>
    <t>Код стро-
ки</t>
  </si>
  <si>
    <t>Код по КОСГУ</t>
  </si>
  <si>
    <t>Консолидированный бюджет субъекта Российской Федерации и территориального государственного внебюджетного  фонда</t>
  </si>
  <si>
    <t>Суммы, подлежащие исключению в рамках консолидированного бюджета субъекта Российской Федерации
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</si>
  <si>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</si>
  <si>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</si>
  <si>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</si>
  <si>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</si>
  <si>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</t>
  </si>
  <si>
    <t>Бюджеты 
городских округов</t>
  </si>
  <si>
    <t>Бюджеты городских округов с внутригородским делением</t>
  </si>
  <si>
    <t>Бюджеты 
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</si>
  <si>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</si>
  <si>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</si>
  <si>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</si>
  <si>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</si>
  <si>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Доходы ( стр. 020 + стр. 030 + стр. 040 +стр. 050 + стр. 060 +стр. 070 + стр. 090 + стр. 100 + стр. 110)</t>
  </si>
  <si>
    <t>010</t>
  </si>
  <si>
    <t>100</t>
  </si>
  <si>
    <t>Налоговые доходы
          в том числе</t>
  </si>
  <si>
    <t>020</t>
  </si>
  <si>
    <t>110</t>
  </si>
  <si>
    <t>Налоги</t>
  </si>
  <si>
    <t>111</t>
  </si>
  <si>
    <t>Государственная пошлина, сборы</t>
  </si>
  <si>
    <t>112</t>
  </si>
  <si>
    <t>Доходы от собственности
          в том числе</t>
  </si>
  <si>
    <t>030</t>
  </si>
  <si>
    <t>120</t>
  </si>
  <si>
    <t>Доходы от операционной аренды</t>
  </si>
  <si>
    <t>121</t>
  </si>
  <si>
    <t>Платежи при пользовании природными ресурсами</t>
  </si>
  <si>
    <t>123</t>
  </si>
  <si>
    <t>Иные доходы от собственности</t>
  </si>
  <si>
    <t>129</t>
  </si>
  <si>
    <t>Доходы от оказания платных услуг (работ), компенсаций затрат
          в том числе</t>
  </si>
  <si>
    <t>040</t>
  </si>
  <si>
    <t>130</t>
  </si>
  <si>
    <t>Доходы от оказания платных услуг (работ)</t>
  </si>
  <si>
    <t>131</t>
  </si>
  <si>
    <t>Доходы от компенсации затрат</t>
  </si>
  <si>
    <t>134</t>
  </si>
  <si>
    <t>Штрафы, пени, неустойки, возмещение ущерба
          в том числе</t>
  </si>
  <si>
    <t>050</t>
  </si>
  <si>
    <t>140</t>
  </si>
  <si>
    <t>Доходы от штрафных санкций за нарушение законодательства о закупках и нарушение условий контрактов (договоров)</t>
  </si>
  <si>
    <t>141</t>
  </si>
  <si>
    <t>Прочие доходы от сумм принудительного изъятия</t>
  </si>
  <si>
    <t>145</t>
  </si>
  <si>
    <t>Безвозмездные денежные поступления текущего характера
          в том числе</t>
  </si>
  <si>
    <t>060</t>
  </si>
  <si>
    <t>150</t>
  </si>
  <si>
    <t>Поступления текущего характера от других бюджетов бюджетной системы Российской Федерации</t>
  </si>
  <si>
    <t>151</t>
  </si>
  <si>
    <t>Поступления текущего характера в бюджеты бюджетной системы Российской Федерации от бюджетных и автономных учреждений</t>
  </si>
  <si>
    <t>153</t>
  </si>
  <si>
    <t>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</si>
  <si>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155</t>
  </si>
  <si>
    <t>Безвозмездные денежные поступления капитального характера
          в том числе</t>
  </si>
  <si>
    <t>070</t>
  </si>
  <si>
    <t>160</t>
  </si>
  <si>
    <t>Поступления капитального характера от других бюджетов бюджетной системы Российской Федерации</t>
  </si>
  <si>
    <t>161</t>
  </si>
  <si>
    <t>Доходы от операций с активами
          в том числе</t>
  </si>
  <si>
    <t>090</t>
  </si>
  <si>
    <t>170</t>
  </si>
  <si>
    <t>Доходы от выбытия активов</t>
  </si>
  <si>
    <t>172</t>
  </si>
  <si>
    <t>Чрезвычайные доходы от операций с активами</t>
  </si>
  <si>
    <t>173</t>
  </si>
  <si>
    <t>Прочие доходы
          в том числе:</t>
  </si>
  <si>
    <t>180</t>
  </si>
  <si>
    <t>Иные доходы</t>
  </si>
  <si>
    <t>189</t>
  </si>
  <si>
    <t>Форма 0503321 с.2</t>
  </si>
  <si>
    <t>Безвозмездные неденежные поступления в сектор государственного управления
          в том числе</t>
  </si>
  <si>
    <t>190</t>
  </si>
  <si>
    <t>Безвозмездные неденежные поступления текущего характера от сектора государственного управления и организаций государственного сектора</t>
  </si>
  <si>
    <t>191</t>
  </si>
  <si>
    <t>Безвозмездные неденежные поступления капитального характера от сектора государственного управления и организаций государственного сектора</t>
  </si>
  <si>
    <t>195</t>
  </si>
  <si>
    <t>Прочие неденежные безвозмездные поступления</t>
  </si>
  <si>
    <t>199</t>
  </si>
  <si>
    <t>Расходы (стр. 160 + стр. 170 + стр. 190 + стр. 210 + стр. 230 + стр. 240 + стр. 250 +стр. 260 +стр. 270)</t>
  </si>
  <si>
    <t>200</t>
  </si>
  <si>
    <t>Оплата труда и начисления на выплаты по оплате труда
          в том числе</t>
  </si>
  <si>
    <t>210</t>
  </si>
  <si>
    <t>Заработная плата</t>
  </si>
  <si>
    <t>211</t>
  </si>
  <si>
    <t>Прочие несоциальные выплаты персоналу в денежной форме</t>
  </si>
  <si>
    <t>212</t>
  </si>
  <si>
    <t>Начисления на выплаты по оплате труда</t>
  </si>
  <si>
    <t>213</t>
  </si>
  <si>
    <t>Оплата работ, услуг
          в том числе</t>
  </si>
  <si>
    <t>220</t>
  </si>
  <si>
    <t>Услуги связи</t>
  </si>
  <si>
    <t>221</t>
  </si>
  <si>
    <t>Транспортные услуги</t>
  </si>
  <si>
    <t>222</t>
  </si>
  <si>
    <t>Коммунальные услуги</t>
  </si>
  <si>
    <t>223</t>
  </si>
  <si>
    <t>Арендная плата за пользование имуществом (за исключением земельных участков и других обособленных природных объектов)</t>
  </si>
  <si>
    <t>224</t>
  </si>
  <si>
    <t>Работы, услуги по содержанию имущества</t>
  </si>
  <si>
    <t>225</t>
  </si>
  <si>
    <t>Прочие работы, услуги</t>
  </si>
  <si>
    <t>226</t>
  </si>
  <si>
    <t>Страхование</t>
  </si>
  <si>
    <t>227</t>
  </si>
  <si>
    <t>Обслуживание государственного (муниципального) долга
          в том числе</t>
  </si>
  <si>
    <t>230</t>
  </si>
  <si>
    <t>Обслуживание внутреннего долга</t>
  </si>
  <si>
    <t>231</t>
  </si>
  <si>
    <t>Безвозмездные денежные перечисления текущего характера организациям
          в том числе</t>
  </si>
  <si>
    <t>240</t>
  </si>
  <si>
    <t>Безвозмездные перечисления (передачи) текущего характера сектора государственного управления</t>
  </si>
  <si>
    <t>241</t>
  </si>
  <si>
    <t>Безвозмездные перечисления некоммерческим организациям и физическим лицам - производителям товаров, работ и услуг на производство</t>
  </si>
  <si>
    <t>246</t>
  </si>
  <si>
    <t>Безвозмездные перечисления финансовым организациям государственного сектора на продукцию</t>
  </si>
  <si>
    <t>247</t>
  </si>
  <si>
    <t>Безвозмездные перечисления бюджетам
          в том числе</t>
  </si>
  <si>
    <t>250</t>
  </si>
  <si>
    <t>Перечисления текущего характера другим бюджетам бюджетной системы Российской Федерации</t>
  </si>
  <si>
    <t>251</t>
  </si>
  <si>
    <t>Перечисления капитального характера другим бюджетам бюджетной системы Российской Федерации</t>
  </si>
  <si>
    <t>254</t>
  </si>
  <si>
    <t>Социальное обеспечение
          в том числе</t>
  </si>
  <si>
    <t>260</t>
  </si>
  <si>
    <t>Пособия по социальной помощи населению в денежной форме</t>
  </si>
  <si>
    <t>262</t>
  </si>
  <si>
    <t>Пенсии, пособия, выплачиваемые работодателями, нанимателями бывшим работникам в денежной форме</t>
  </si>
  <si>
    <t>264</t>
  </si>
  <si>
    <t>Социальные пособия и компенсации персоналу в денежной форме</t>
  </si>
  <si>
    <t>266</t>
  </si>
  <si>
    <t>Расходы по операциям с активами
          в том числе</t>
  </si>
  <si>
    <t>270</t>
  </si>
  <si>
    <t>Амортизация</t>
  </si>
  <si>
    <t>271</t>
  </si>
  <si>
    <t>Расходование материальных запасов</t>
  </si>
  <si>
    <t>272</t>
  </si>
  <si>
    <t>Чрезвычайные расходы по операциям с активами</t>
  </si>
  <si>
    <t>273</t>
  </si>
  <si>
    <t>Безвозмездные перечисления капитального характера организациям
          в том числе</t>
  </si>
  <si>
    <t>280</t>
  </si>
  <si>
    <t>Безвозмездные перечисления капитального характера государственным (муниципальным) учреждениям</t>
  </si>
  <si>
    <t>281</t>
  </si>
  <si>
    <t>Безвозмездные перечисления капитального характера нефинансовым организациям государственного сектора</t>
  </si>
  <si>
    <t>284</t>
  </si>
  <si>
    <t>Безвозмездные перечисления капитального характера некоммерческим организациям и физическим лицам - производителям товаров, работ и услуг</t>
  </si>
  <si>
    <t>286</t>
  </si>
  <si>
    <t>Прочие расходы
          в том числе</t>
  </si>
  <si>
    <t>290</t>
  </si>
  <si>
    <t>Налоги, пошлины и сборы</t>
  </si>
  <si>
    <t>291</t>
  </si>
  <si>
    <t>Штрафы за нарушение законодательства о налогах и сборах, законодательства о страховых взносах</t>
  </si>
  <si>
    <t>292</t>
  </si>
  <si>
    <t>Штрафы за нарушение законодательства о закупках и нарушение условий контрактов (договоров)</t>
  </si>
  <si>
    <t>293</t>
  </si>
  <si>
    <t>Другие экономические санкции</t>
  </si>
  <si>
    <t>295</t>
  </si>
  <si>
    <t>Иные выплаты текущего характера физическим лицам</t>
  </si>
  <si>
    <t>296</t>
  </si>
  <si>
    <t>Иные выплаты текущего характера организациям</t>
  </si>
  <si>
    <t>297</t>
  </si>
  <si>
    <t>Чистый операционный результат
(стр. 301 - стр. 302); (стр. 310 + стр. 410)</t>
  </si>
  <si>
    <t>300</t>
  </si>
  <si>
    <t>Операционный результат до налогообложения
(стр. 010 - стр. 150)</t>
  </si>
  <si>
    <t>301</t>
  </si>
  <si>
    <t>Налог на прибыль</t>
  </si>
  <si>
    <t>302</t>
  </si>
  <si>
    <t>Форма 0503321 с.3</t>
  </si>
  <si>
    <t>Операции с нефинансовыми активами
(стр. 320 + стр. 330 + стр. 350 + стр. 360 + стр.  370 + стр. 380 + стр. 390 + стр. 395 + стр. 400)</t>
  </si>
  <si>
    <t>310</t>
  </si>
  <si>
    <t>Чистое поступление основных средств</t>
  </si>
  <si>
    <t>320</t>
  </si>
  <si>
    <t>в том числе
увеличение стоимости основных средств</t>
  </si>
  <si>
    <t>321</t>
  </si>
  <si>
    <t>уменьшение стоимости основных средств</t>
  </si>
  <si>
    <t>322</t>
  </si>
  <si>
    <t>41X</t>
  </si>
  <si>
    <t>Чистое поступление нематериальных активов</t>
  </si>
  <si>
    <t>330</t>
  </si>
  <si>
    <t>в том числе
увеличение стоимости нематериальных активов</t>
  </si>
  <si>
    <t>331</t>
  </si>
  <si>
    <t>уменьшение стоимости нематериальных активов</t>
  </si>
  <si>
    <t>332</t>
  </si>
  <si>
    <t>42X</t>
  </si>
  <si>
    <t>Чистое поступление непроизведенных активов</t>
  </si>
  <si>
    <t>350</t>
  </si>
  <si>
    <t>в том числе
увеличение стоимости непроизведенных активов</t>
  </si>
  <si>
    <t>351</t>
  </si>
  <si>
    <t>уменьшение стоимости непроизведенных активов</t>
  </si>
  <si>
    <t>352</t>
  </si>
  <si>
    <t>43X</t>
  </si>
  <si>
    <t>Чистое поступление материальных запасов</t>
  </si>
  <si>
    <t>360</t>
  </si>
  <si>
    <t>в том числе
увеличение стоимости материальных запасов
в том числе</t>
  </si>
  <si>
    <t>361</t>
  </si>
  <si>
    <t>340</t>
  </si>
  <si>
    <t>уменьшение стоимости материальных запасов
в том числе</t>
  </si>
  <si>
    <t>362</t>
  </si>
  <si>
    <t>440</t>
  </si>
  <si>
    <t>Чистое поступление прав пользования</t>
  </si>
  <si>
    <t>370</t>
  </si>
  <si>
    <t>в том числе
увеличение стоимости прав пользования</t>
  </si>
  <si>
    <t>371</t>
  </si>
  <si>
    <t>35Х</t>
  </si>
  <si>
    <t>уменьшение стоимости прав пользования</t>
  </si>
  <si>
    <t>372</t>
  </si>
  <si>
    <t>45Х</t>
  </si>
  <si>
    <t>Чистое поступление биологических активов</t>
  </si>
  <si>
    <t>380</t>
  </si>
  <si>
    <t>в том числе
увеличение стоимости биологических активов</t>
  </si>
  <si>
    <t>381</t>
  </si>
  <si>
    <t>уменьшение стоимости биологических активов</t>
  </si>
  <si>
    <t>382</t>
  </si>
  <si>
    <t>46X</t>
  </si>
  <si>
    <t>Чистое изменение затрат на изготовление готовой продукции, выполнение работ, услуг</t>
  </si>
  <si>
    <t>390</t>
  </si>
  <si>
    <t>в том числе
увеличение затрат</t>
  </si>
  <si>
    <t>391</t>
  </si>
  <si>
    <t>x</t>
  </si>
  <si>
    <t>уменьшение затрат</t>
  </si>
  <si>
    <t>392</t>
  </si>
  <si>
    <t>x</t>
  </si>
  <si>
    <t>Форма 0503321 с.4</t>
  </si>
  <si>
    <t>Чистое изменение затрат на биотрансформацию</t>
  </si>
  <si>
    <t>395</t>
  </si>
  <si>
    <t>в том числе:
увеличение затрат</t>
  </si>
  <si>
    <t>396</t>
  </si>
  <si>
    <t>397</t>
  </si>
  <si>
    <t>Расходы будущих периодов</t>
  </si>
  <si>
    <t>400</t>
  </si>
  <si>
    <t>Операции с финансовыми активами и обязательствами (стр. 420 - стр. 510)</t>
  </si>
  <si>
    <t>410</t>
  </si>
  <si>
    <t>Операции с финансовыми активами
(стр. 430 + стр. 440 + стр. 450 + стр. 460 + стр. 470 + стр. 480)</t>
  </si>
  <si>
    <t>420</t>
  </si>
  <si>
    <t>Чистое поступление денежных средств и их эквивалентов</t>
  </si>
  <si>
    <t>430</t>
  </si>
  <si>
    <t>в том числе
поступление денежных средств и их эквивалентов</t>
  </si>
  <si>
    <t>431</t>
  </si>
  <si>
    <t>510</t>
  </si>
  <si>
    <t>выбытия денежных средств и их эквивалентов</t>
  </si>
  <si>
    <t>432</t>
  </si>
  <si>
    <t>610</t>
  </si>
  <si>
    <t>Чистое поступление ценных бумаг, кроме акций</t>
  </si>
  <si>
    <t>в том числе
увеличение стоимости ценных бумаг, кроме акций и иных финансовых инструментов</t>
  </si>
  <si>
    <t>441</t>
  </si>
  <si>
    <t>520</t>
  </si>
  <si>
    <t>уменьшение стоимости ценных бумаг, кроме акций и иных финансовых инструментов</t>
  </si>
  <si>
    <t>442</t>
  </si>
  <si>
    <t>620</t>
  </si>
  <si>
    <t>Чистое поступление акций и иных финансовых инструментов</t>
  </si>
  <si>
    <t>450</t>
  </si>
  <si>
    <t>в том числе
увеличение стоимости акций и иных финансовых инструментов</t>
  </si>
  <si>
    <t>451</t>
  </si>
  <si>
    <t>530</t>
  </si>
  <si>
    <t>уменьшение стоимости акций и иных финансовых инструментов</t>
  </si>
  <si>
    <t>452</t>
  </si>
  <si>
    <t>630</t>
  </si>
  <si>
    <t>Чистое предоставление заимствований</t>
  </si>
  <si>
    <t>460</t>
  </si>
  <si>
    <t>в том числе
увеличение задолженности по предоставленным заимствованиям</t>
  </si>
  <si>
    <t>461</t>
  </si>
  <si>
    <t>540</t>
  </si>
  <si>
    <t>уменьшение задолженности по предоставленным заимствованиям</t>
  </si>
  <si>
    <t>462</t>
  </si>
  <si>
    <t>640</t>
  </si>
  <si>
    <t>Чистое поступление иных финансовых активов</t>
  </si>
  <si>
    <t>470</t>
  </si>
  <si>
    <t>в том числе
увеличение стоимости иных финансовых активов</t>
  </si>
  <si>
    <t>471</t>
  </si>
  <si>
    <t>550</t>
  </si>
  <si>
    <t>уменьшение стоимости иных финансовых активов</t>
  </si>
  <si>
    <t>472</t>
  </si>
  <si>
    <t>650</t>
  </si>
  <si>
    <t>Чистое увеличение прочей дебиторской задолженности</t>
  </si>
  <si>
    <t>480</t>
  </si>
  <si>
    <t>в том числе
увеличение прочей дебиторской задолженности</t>
  </si>
  <si>
    <t>481</t>
  </si>
  <si>
    <t>560</t>
  </si>
  <si>
    <t>уменьшение прочей дебиторской задолженности</t>
  </si>
  <si>
    <t>482</t>
  </si>
  <si>
    <t>660</t>
  </si>
  <si>
    <t>Форма 0503321 с.5</t>
  </si>
  <si>
    <t>Операции с обязательствами
(стр. 520 + стр. 530 + стр. 540 + стр. 550 + стр. 560)</t>
  </si>
  <si>
    <t>Чистое увеличение задолженности по внутренним привлеченным заимствованиям</t>
  </si>
  <si>
    <t>в том числе
увеличение задолженности по внутренним привлеченным заимствованиям</t>
  </si>
  <si>
    <t>521</t>
  </si>
  <si>
    <t>710</t>
  </si>
  <si>
    <t>уменьшение задолженности по внутренним привлеченным заимствованиям</t>
  </si>
  <si>
    <t>522</t>
  </si>
  <si>
    <t>810</t>
  </si>
  <si>
    <t>Чистое увеличение задолженности по внешним привлеченным заимствованиям</t>
  </si>
  <si>
    <t>в том числе
увеличение задолженности по внешним привлеченным заимствованиям</t>
  </si>
  <si>
    <t>531</t>
  </si>
  <si>
    <t>720</t>
  </si>
  <si>
    <t>уменьшение задолженности по внешним привлеченным заимствованиям</t>
  </si>
  <si>
    <t>532</t>
  </si>
  <si>
    <t>820</t>
  </si>
  <si>
    <t>Чистое увеличение прочей кредиторской задолженности</t>
  </si>
  <si>
    <t>увеличение прочей кредиторской задолженности</t>
  </si>
  <si>
    <t>541</t>
  </si>
  <si>
    <t>730</t>
  </si>
  <si>
    <t>уменьшение прочей кредиторской задолженности</t>
  </si>
  <si>
    <t>542</t>
  </si>
  <si>
    <t>830</t>
  </si>
  <si>
    <t>Доходы будущих периодов</t>
  </si>
  <si>
    <t>Резервы предстоящих расходов</t>
  </si>
  <si>
    <t>Документ подписан ЭП:</t>
  </si>
  <si>
    <t>Кем подписан</t>
  </si>
  <si>
    <t>KFSHIMSK</t>
  </si>
  <si>
    <t>Дата подписания</t>
  </si>
  <si>
    <t>Серийный номер сертификата</t>
  </si>
  <si>
    <t>2040A881E13CF27BF973395BEC5650FB</t>
  </si>
  <si>
    <t>Кем выдан сертификат</t>
  </si>
  <si>
    <t>Федеральное казначейство</t>
  </si>
  <si>
    <t>Кому выдан сертификат</t>
  </si>
  <si>
    <t>Симонян Алёна Евгеньевна</t>
  </si>
  <si>
    <t>Дата начала действия</t>
  </si>
  <si>
    <t>Дата окончания действия</t>
  </si>
  <si>
    <t>Отпечаток сертификата</t>
  </si>
  <si>
    <t>C2DD0538016AEE68FAD67C76872C31596C611212</t>
  </si>
  <si>
    <t>Описание сертификата</t>
  </si>
  <si>
    <t>KFSHIMSK1</t>
  </si>
  <si>
    <t>00E8657DA18C9584CF075634C82C4262AE</t>
  </si>
  <si>
    <t>Казначейство России</t>
  </si>
  <si>
    <t>Яковлева Марина Владимировна</t>
  </si>
  <si>
    <t>1DCE28C9C47A69950AAE8702D425EFF722960207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</si>
</sst>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13" x14ac:knownFonts="1">
    <font>
      <sz val="11"/>
      <color rgb="FF000000"/>
      <name val="Calibri"/>
    </font>
    <font>
      <b/>
      <sz val="9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7"/>
      <color rgb="FF000000"/>
      <name val="Arial"/>
    </font>
    <font>
      <sz val="7"/>
      <color rgb="FF000000"/>
      <name val="Arial"/>
    </font>
    <font>
      <sz val="11"/>
      <color rgb="FF000000"/>
      <name val="Arial"/>
    </font>
    <font>
      <i/>
      <sz val="8"/>
      <color rgb="FF000000"/>
      <name val="Arial"/>
    </font>
    <font>
      <i/>
      <sz val="9"/>
      <color rgb="FF000000"/>
      <name val="Arial"/>
    </font>
    <font>
      <sz val="10"/>
      <color rgb="FF000000"/>
      <name val="Arial Cyr"/>
    </font>
    <font>
      <i/>
      <sz val="12"/>
      <color rgb="FF000000"/>
      <name val="Arial Cyr"/>
    </font>
    <font>
      <b/>
      <i/>
      <sz val="8"/>
      <color rgb="FF000000"/>
      <name val="Arial Cyr"/>
    </font>
    <font>
      <sz val="8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rgb="FF99CCFF"/>
      </patternFill>
    </fill>
    <fill>
      <patternFill patternType="solid">
        <fgColor rgb="FFCCFFFF"/>
      </patternFill>
    </fill>
    <fill>
      <patternFill patternType="solid">
        <fgColor rgb="FFCCCCFF"/>
      </patternFill>
    </fill>
    <fill>
      <patternFill patternType="lightGray">
        <bgColor rgb="FFFFFFFF"/>
      </patternFill>
    </fill>
    <fill>
      <patternFill patternType="lightGray">
        <bgColor rgb="FF99CCFF"/>
      </patternFill>
    </fill>
  </fills>
  <borders count="4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1" fillId="0" borderId="2" xfId="0" applyFont="1" applyBorder="1"/>
    <xf numFmtId="0" fontId="2" fillId="0" borderId="3" xfId="0" applyFont="1" applyBorder="1" applyAlignment="1">
      <alignment horizontal="center"/>
    </xf>
    <xf numFmtId="49" fontId="2" fillId="0" borderId="0" xfId="0" applyNumberFormat="1" applyFont="1"/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right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/>
    <xf numFmtId="0" fontId="2" fillId="0" borderId="0" xfId="0" applyFont="1" applyAlignment="1">
      <alignment horizontal="right"/>
    </xf>
    <xf numFmtId="14" fontId="2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right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left" wrapText="1"/>
      <protection locked="0"/>
    </xf>
    <xf numFmtId="0" fontId="2" fillId="0" borderId="4" xfId="0" applyFont="1" applyBorder="1" applyAlignment="1">
      <alignment horizontal="right" indent="1"/>
    </xf>
    <xf numFmtId="0" fontId="2" fillId="0" borderId="7" xfId="0" applyFont="1" applyBorder="1" applyAlignment="1">
      <alignment horizont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Continuous"/>
    </xf>
    <xf numFmtId="0" fontId="2" fillId="0" borderId="8" xfId="0" applyFont="1" applyBorder="1"/>
    <xf numFmtId="0" fontId="2" fillId="0" borderId="0" xfId="0" applyFont="1" applyAlignment="1">
      <alignment horizontal="centerContinuous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3" xfId="0" applyFont="1" applyBorder="1" applyAlignment="1">
      <alignment horizontal="centerContinuous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5" fillId="0" borderId="0" xfId="0" applyNumberFormat="1" applyFont="1"/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9" fontId="5" fillId="0" borderId="18" xfId="0" applyNumberFormat="1" applyFont="1" applyBorder="1"/>
    <xf numFmtId="0" fontId="3" fillId="2" borderId="19" xfId="0" applyFont="1" applyFill="1" applyBorder="1" applyAlignment="1">
      <alignment horizontal="center" wrapText="1"/>
    </xf>
    <xf numFmtId="49" fontId="3" fillId="2" borderId="20" xfId="0" applyNumberFormat="1" applyFont="1" applyFill="1" applyBorder="1" applyAlignment="1">
      <alignment horizontal="center"/>
    </xf>
    <xf numFmtId="49" fontId="3" fillId="2" borderId="21" xfId="0" applyNumberFormat="1" applyFont="1" applyFill="1" applyBorder="1" applyAlignment="1">
      <alignment horizontal="center"/>
    </xf>
    <xf numFmtId="164" fontId="2" fillId="2" borderId="21" xfId="0" applyNumberFormat="1" applyFont="1" applyFill="1" applyBorder="1" applyAlignment="1">
      <alignment horizontal="right"/>
    </xf>
    <xf numFmtId="49" fontId="6" fillId="0" borderId="18" xfId="0" applyNumberFormat="1" applyFont="1" applyBorder="1"/>
    <xf numFmtId="49" fontId="7" fillId="3" borderId="22" xfId="0" applyNumberFormat="1" applyFont="1" applyFill="1" applyBorder="1" applyAlignment="1">
      <alignment horizontal="left" wrapText="1"/>
    </xf>
    <xf numFmtId="49" fontId="3" fillId="3" borderId="23" xfId="0" applyNumberFormat="1" applyFont="1" applyFill="1" applyBorder="1" applyAlignment="1">
      <alignment horizontal="center"/>
    </xf>
    <xf numFmtId="49" fontId="3" fillId="3" borderId="15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right"/>
    </xf>
    <xf numFmtId="164" fontId="2" fillId="3" borderId="15" xfId="0" applyNumberFormat="1" applyFont="1" applyFill="1" applyBorder="1" applyAlignment="1">
      <alignment horizontal="right"/>
    </xf>
    <xf numFmtId="0" fontId="0" fillId="0" borderId="18" xfId="0" applyBorder="1"/>
    <xf numFmtId="49" fontId="2" fillId="0" borderId="22" xfId="0" applyNumberFormat="1" applyFont="1" applyBorder="1" applyAlignment="1">
      <alignment horizontal="left" wrapText="1" indent="4"/>
    </xf>
    <xf numFmtId="49" fontId="3" fillId="0" borderId="23" xfId="0" applyNumberFormat="1" applyFont="1" applyBorder="1" applyAlignment="1">
      <alignment horizontal="center"/>
    </xf>
    <xf numFmtId="49" fontId="3" fillId="0" borderId="15" xfId="0" applyNumberFormat="1" applyFont="1" applyBorder="1" applyAlignment="1" applyProtection="1">
      <alignment horizontal="center"/>
      <protection locked="0"/>
    </xf>
    <xf numFmtId="164" fontId="2" fillId="0" borderId="15" xfId="0" applyNumberFormat="1" applyFont="1" applyBorder="1" applyAlignment="1" applyProtection="1">
      <alignment horizontal="right" wrapText="1"/>
      <protection locked="0"/>
    </xf>
    <xf numFmtId="49" fontId="7" fillId="0" borderId="22" xfId="0" applyNumberFormat="1" applyFont="1" applyBorder="1" applyAlignment="1">
      <alignment horizontal="left" wrapText="1" indent="1"/>
    </xf>
    <xf numFmtId="49" fontId="3" fillId="0" borderId="15" xfId="0" applyNumberFormat="1" applyFont="1" applyBorder="1" applyAlignment="1">
      <alignment horizontal="center"/>
    </xf>
    <xf numFmtId="164" fontId="2" fillId="0" borderId="15" xfId="0" applyNumberFormat="1" applyFont="1" applyBorder="1" applyAlignment="1" applyProtection="1">
      <alignment horizontal="right"/>
      <protection locked="0"/>
    </xf>
    <xf numFmtId="49" fontId="7" fillId="0" borderId="22" xfId="0" applyNumberFormat="1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left" wrapText="1" indent="3"/>
    </xf>
    <xf numFmtId="0" fontId="7" fillId="0" borderId="22" xfId="0" applyFont="1" applyBorder="1" applyAlignment="1">
      <alignment horizontal="left" wrapText="1" indent="3"/>
    </xf>
    <xf numFmtId="49" fontId="3" fillId="0" borderId="24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164" fontId="2" fillId="2" borderId="17" xfId="0" applyNumberFormat="1" applyFont="1" applyFill="1" applyBorder="1" applyAlignment="1">
      <alignment horizontal="right"/>
    </xf>
    <xf numFmtId="164" fontId="2" fillId="0" borderId="17" xfId="0" applyNumberFormat="1" applyFont="1" applyBorder="1" applyAlignment="1" applyProtection="1">
      <alignment horizontal="right" wrapText="1"/>
      <protection locked="0"/>
    </xf>
    <xf numFmtId="164" fontId="2" fillId="0" borderId="25" xfId="0" applyNumberFormat="1" applyFont="1" applyBorder="1" applyAlignment="1" applyProtection="1">
      <alignment horizontal="right" wrapText="1"/>
      <protection locked="0"/>
    </xf>
    <xf numFmtId="0" fontId="0" fillId="0" borderId="6" xfId="0" applyBorder="1"/>
    <xf numFmtId="0" fontId="0" fillId="0" borderId="26" xfId="0" applyBorder="1"/>
    <xf numFmtId="0" fontId="0" fillId="0" borderId="13" xfId="0" applyBorder="1"/>
    <xf numFmtId="0" fontId="2" fillId="0" borderId="13" xfId="0" applyFont="1" applyBorder="1" applyAlignment="1">
      <alignment horizontal="right"/>
    </xf>
    <xf numFmtId="0" fontId="5" fillId="0" borderId="27" xfId="0" applyFont="1" applyBorder="1" applyAlignment="1">
      <alignment horizontal="center" vertical="center"/>
    </xf>
    <xf numFmtId="49" fontId="3" fillId="3" borderId="20" xfId="0" applyNumberFormat="1" applyFont="1" applyFill="1" applyBorder="1" applyAlignment="1">
      <alignment horizontal="center"/>
    </xf>
    <xf numFmtId="49" fontId="3" fillId="3" borderId="21" xfId="0" applyNumberFormat="1" applyFont="1" applyFill="1" applyBorder="1" applyAlignment="1">
      <alignment horizontal="center"/>
    </xf>
    <xf numFmtId="164" fontId="2" fillId="3" borderId="21" xfId="0" applyNumberFormat="1" applyFont="1" applyFill="1" applyBorder="1" applyAlignment="1">
      <alignment horizontal="right"/>
    </xf>
    <xf numFmtId="164" fontId="2" fillId="0" borderId="15" xfId="0" applyNumberFormat="1" applyFont="1" applyBorder="1" applyAlignment="1">
      <alignment horizontal="right"/>
    </xf>
    <xf numFmtId="49" fontId="3" fillId="2" borderId="22" xfId="0" applyNumberFormat="1" applyFont="1" applyFill="1" applyBorder="1" applyAlignment="1">
      <alignment horizontal="center" vertical="center" wrapText="1"/>
    </xf>
    <xf numFmtId="49" fontId="3" fillId="2" borderId="23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49" fontId="2" fillId="0" borderId="23" xfId="0" applyNumberFormat="1" applyFont="1" applyBorder="1"/>
    <xf numFmtId="49" fontId="2" fillId="0" borderId="15" xfId="0" applyNumberFormat="1" applyFont="1" applyBorder="1"/>
    <xf numFmtId="49" fontId="3" fillId="2" borderId="22" xfId="0" applyNumberFormat="1" applyFont="1" applyFill="1" applyBorder="1" applyAlignment="1">
      <alignment horizontal="center" wrapText="1"/>
    </xf>
    <xf numFmtId="49" fontId="7" fillId="4" borderId="22" xfId="0" applyNumberFormat="1" applyFont="1" applyFill="1" applyBorder="1" applyAlignment="1">
      <alignment horizontal="left" wrapText="1" indent="1"/>
    </xf>
    <xf numFmtId="49" fontId="3" fillId="4" borderId="23" xfId="0" applyNumberFormat="1" applyFont="1" applyFill="1" applyBorder="1" applyAlignment="1">
      <alignment horizontal="center"/>
    </xf>
    <xf numFmtId="49" fontId="3" fillId="4" borderId="15" xfId="0" applyNumberFormat="1" applyFont="1" applyFill="1" applyBorder="1" applyAlignment="1">
      <alignment horizontal="center"/>
    </xf>
    <xf numFmtId="164" fontId="2" fillId="4" borderId="15" xfId="0" applyNumberFormat="1" applyFont="1" applyFill="1" applyBorder="1" applyAlignment="1">
      <alignment horizontal="right"/>
    </xf>
    <xf numFmtId="164" fontId="2" fillId="0" borderId="17" xfId="0" applyNumberFormat="1" applyFont="1" applyBorder="1" applyAlignment="1" applyProtection="1">
      <alignment horizontal="right"/>
      <protection locked="0"/>
    </xf>
    <xf numFmtId="0" fontId="8" fillId="0" borderId="26" xfId="0" applyFont="1" applyBorder="1" applyAlignment="1">
      <alignment horizontal="left" wrapText="1"/>
    </xf>
    <xf numFmtId="49" fontId="2" fillId="0" borderId="13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right"/>
    </xf>
    <xf numFmtId="49" fontId="3" fillId="3" borderId="19" xfId="0" applyNumberFormat="1" applyFont="1" applyFill="1" applyBorder="1" applyAlignment="1">
      <alignment horizontal="center" wrapText="1"/>
    </xf>
    <xf numFmtId="49" fontId="2" fillId="0" borderId="28" xfId="0" applyNumberFormat="1" applyFont="1" applyBorder="1" applyAlignment="1">
      <alignment horizontal="left" wrapText="1" indent="4"/>
    </xf>
    <xf numFmtId="49" fontId="7" fillId="3" borderId="19" xfId="0" applyNumberFormat="1" applyFont="1" applyFill="1" applyBorder="1" applyAlignment="1">
      <alignment horizontal="left" wrapText="1"/>
    </xf>
    <xf numFmtId="49" fontId="2" fillId="3" borderId="22" xfId="0" applyNumberFormat="1" applyFont="1" applyFill="1" applyBorder="1" applyAlignment="1">
      <alignment horizontal="left" wrapText="1" indent="3"/>
    </xf>
    <xf numFmtId="49" fontId="2" fillId="5" borderId="22" xfId="0" applyNumberFormat="1" applyFont="1" applyFill="1" applyBorder="1" applyAlignment="1">
      <alignment horizontal="left" wrapText="1" indent="4"/>
    </xf>
    <xf numFmtId="49" fontId="3" fillId="5" borderId="23" xfId="0" applyNumberFormat="1" applyFont="1" applyFill="1" applyBorder="1" applyAlignment="1">
      <alignment horizontal="center"/>
    </xf>
    <xf numFmtId="49" fontId="3" fillId="5" borderId="15" xfId="0" applyNumberFormat="1" applyFont="1" applyFill="1" applyBorder="1" applyAlignment="1" applyProtection="1">
      <alignment horizontal="center"/>
      <protection locked="0"/>
    </xf>
    <xf numFmtId="164" fontId="2" fillId="6" borderId="15" xfId="0" applyNumberFormat="1" applyFont="1" applyFill="1" applyBorder="1" applyAlignment="1">
      <alignment horizontal="right"/>
    </xf>
    <xf numFmtId="164" fontId="2" fillId="5" borderId="15" xfId="0" applyNumberFormat="1" applyFont="1" applyFill="1" applyBorder="1" applyAlignment="1" applyProtection="1">
      <alignment horizontal="right"/>
      <protection locked="0"/>
    </xf>
    <xf numFmtId="0" fontId="0" fillId="5" borderId="18" xfId="0" applyFill="1" applyBorder="1"/>
    <xf numFmtId="0" fontId="0" fillId="5" borderId="0" xfId="0" applyFill="1"/>
    <xf numFmtId="164" fontId="2" fillId="3" borderId="15" xfId="0" applyNumberFormat="1" applyFont="1" applyFill="1" applyBorder="1" applyAlignment="1" applyProtection="1">
      <alignment horizontal="right"/>
      <protection locked="0"/>
    </xf>
    <xf numFmtId="49" fontId="3" fillId="0" borderId="15" xfId="0" applyNumberFormat="1" applyFont="1" applyBorder="1" applyAlignment="1">
      <alignment horizontal="center" wrapText="1"/>
    </xf>
    <xf numFmtId="49" fontId="2" fillId="0" borderId="29" xfId="0" applyNumberFormat="1" applyFont="1" applyBorder="1" applyAlignment="1">
      <alignment horizontal="left" wrapText="1" indent="4"/>
    </xf>
    <xf numFmtId="0" fontId="2" fillId="0" borderId="1" xfId="0" applyFont="1" applyBorder="1" applyAlignment="1">
      <alignment horizontal="left" wrapText="1"/>
    </xf>
    <xf numFmtId="0" fontId="2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9" fontId="3" fillId="3" borderId="22" xfId="0" applyNumberFormat="1" applyFont="1" applyFill="1" applyBorder="1" applyAlignment="1">
      <alignment horizontal="center" wrapText="1"/>
    </xf>
    <xf numFmtId="49" fontId="2" fillId="3" borderId="22" xfId="0" applyNumberFormat="1" applyFont="1" applyFill="1" applyBorder="1" applyAlignment="1">
      <alignment horizontal="center" wrapText="1"/>
    </xf>
    <xf numFmtId="49" fontId="7" fillId="3" borderId="28" xfId="0" applyNumberFormat="1" applyFont="1" applyFill="1" applyBorder="1" applyAlignment="1">
      <alignment horizontal="left" wrapText="1"/>
    </xf>
    <xf numFmtId="49" fontId="2" fillId="0" borderId="19" xfId="0" applyNumberFormat="1" applyFont="1" applyBorder="1" applyAlignment="1">
      <alignment horizontal="left" wrapText="1" indent="4"/>
    </xf>
    <xf numFmtId="0" fontId="2" fillId="0" borderId="26" xfId="0" applyFont="1" applyBorder="1" applyAlignment="1">
      <alignment horizontal="left" wrapText="1"/>
    </xf>
    <xf numFmtId="0" fontId="2" fillId="0" borderId="18" xfId="0" applyFont="1" applyBorder="1"/>
    <xf numFmtId="0" fontId="0" fillId="0" borderId="8" xfId="0" applyBorder="1"/>
    <xf numFmtId="0" fontId="0" fillId="0" borderId="30" xfId="0" applyBorder="1"/>
    <xf numFmtId="49" fontId="2" fillId="0" borderId="30" xfId="0" applyNumberFormat="1" applyFont="1" applyBorder="1" applyAlignment="1">
      <alignment horizontal="center"/>
    </xf>
    <xf numFmtId="0" fontId="0" fillId="0" borderId="31" xfId="0" applyBorder="1"/>
    <xf numFmtId="49" fontId="2" fillId="0" borderId="0" xfId="0" applyNumberFormat="1" applyFont="1" applyAlignment="1">
      <alignment horizontal="center"/>
    </xf>
    <xf numFmtId="0" fontId="6" fillId="0" borderId="32" xfId="0" applyFont="1" applyBorder="1"/>
    <xf numFmtId="0" fontId="0" fillId="0" borderId="36" xfId="0" applyBorder="1"/>
    <xf numFmtId="0" fontId="0" fillId="0" borderId="32" xfId="0" applyBorder="1"/>
    <xf numFmtId="0" fontId="1" fillId="0" borderId="0" xfId="0" applyFont="1" applyAlignment="1">
      <alignment horizontal="center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49" fontId="2" fillId="0" borderId="11" xfId="0" applyNumberFormat="1" applyFont="1" applyBorder="1" applyAlignment="1" applyProtection="1">
      <alignment horizontal="left" wrapText="1"/>
      <protection locked="0"/>
    </xf>
    <xf numFmtId="0" fontId="9" fillId="0" borderId="3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7" fillId="0" borderId="37" xfId="0" applyFont="1" applyBorder="1" applyAlignment="1">
      <alignment horizontal="right" indent="1"/>
    </xf>
    <xf numFmtId="0" fontId="7" fillId="0" borderId="38" xfId="0" applyFont="1" applyBorder="1" applyAlignment="1">
      <alignment horizontal="right" indent="1"/>
    </xf>
    <xf numFmtId="0" fontId="7" fillId="0" borderId="36" xfId="0" applyFont="1" applyBorder="1" applyAlignment="1">
      <alignment horizontal="right" indent="1"/>
    </xf>
    <xf numFmtId="0" fontId="7" fillId="0" borderId="0" xfId="0" applyFont="1" applyAlignment="1">
      <alignment horizontal="right" indent="1"/>
    </xf>
    <xf numFmtId="0" fontId="7" fillId="0" borderId="40" xfId="0" applyFont="1" applyBorder="1" applyAlignment="1">
      <alignment horizontal="right" indent="1"/>
    </xf>
    <xf numFmtId="0" fontId="7" fillId="0" borderId="31" xfId="0" applyFont="1" applyBorder="1" applyAlignment="1">
      <alignment horizontal="right" indent="1"/>
    </xf>
    <xf numFmtId="0" fontId="2" fillId="0" borderId="38" xfId="0" applyFont="1" applyBorder="1" applyAlignment="1">
      <alignment horizontal="center"/>
    </xf>
    <xf numFmtId="0" fontId="10" fillId="0" borderId="35" xfId="0" applyFont="1" applyBorder="1" applyAlignment="1">
      <alignment horizontal="left" vertical="center" indent="2"/>
    </xf>
    <xf numFmtId="0" fontId="10" fillId="0" borderId="33" xfId="0" applyFont="1" applyBorder="1" applyAlignment="1">
      <alignment horizontal="left" vertical="center" indent="2"/>
    </xf>
    <xf numFmtId="0" fontId="10" fillId="0" borderId="34" xfId="0" applyFont="1" applyBorder="1" applyAlignment="1">
      <alignment horizontal="center" vertical="center"/>
    </xf>
    <xf numFmtId="49" fontId="11" fillId="0" borderId="39" xfId="0" applyNumberFormat="1" applyFont="1" applyBorder="1" applyAlignment="1">
      <alignment horizontal="left" indent="1"/>
    </xf>
    <xf numFmtId="49" fontId="11" fillId="0" borderId="37" xfId="0" applyNumberFormat="1" applyFont="1" applyBorder="1" applyAlignment="1">
      <alignment horizontal="left" indent="1"/>
    </xf>
    <xf numFmtId="14" fontId="11" fillId="0" borderId="32" xfId="0" applyNumberFormat="1" applyFont="1" applyBorder="1" applyAlignment="1">
      <alignment horizontal="left" indent="1"/>
    </xf>
    <xf numFmtId="14" fontId="11" fillId="0" borderId="36" xfId="0" applyNumberFormat="1" applyFont="1" applyBorder="1" applyAlignment="1">
      <alignment horizontal="left" indent="1"/>
    </xf>
    <xf numFmtId="49" fontId="11" fillId="0" borderId="32" xfId="0" applyNumberFormat="1" applyFont="1" applyBorder="1" applyAlignment="1">
      <alignment horizontal="left" indent="1"/>
    </xf>
    <xf numFmtId="49" fontId="11" fillId="0" borderId="36" xfId="0" applyNumberFormat="1" applyFont="1" applyBorder="1" applyAlignment="1">
      <alignment horizontal="left" indent="1"/>
    </xf>
    <xf numFmtId="49" fontId="11" fillId="0" borderId="41" xfId="0" applyNumberFormat="1" applyFont="1" applyBorder="1" applyAlignment="1">
      <alignment horizontal="left" wrapText="1" indent="1"/>
    </xf>
    <xf numFmtId="49" fontId="11" fillId="0" borderId="40" xfId="0" applyNumberFormat="1" applyFont="1" applyBorder="1" applyAlignment="1">
      <alignment horizontal="left" wrapText="1" indent="1"/>
    </xf>
    <xf numFmtId="49" fontId="12" fillId="0" borderId="38" xfId="0" applyNumberFormat="1" applyFont="1" applyBorder="1" applyAlignment="1">
      <alignment horizontal="left" indent="1"/>
    </xf>
    <xf numFmtId="49" fontId="2" fillId="0" borderId="1" xfId="0" applyNumberFormat="1" applyFont="1" applyBorder="1" applyAlignment="1" applyProtection="1">
      <alignment horizontal="left" indent="2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638175</xdr:colOff>
      <xdr:row>180</xdr:row>
      <xdr:rowOff>66675</xdr:rowOff>
    </xdr:from>
    <xdr:to>
      <xdr:col>5</xdr:col>
      <xdr:colOff>152400</xdr:colOff>
      <xdr:row>181</xdr:row>
      <xdr:rowOff>1079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22"/>
  <sheetViews>
    <sheetView tabSelected="1" workbookViewId="0">
      <selection activeCell="B2" sqref="B2:O2"/>
    </sheetView>
  </sheetViews>
  <sheetFormatPr defaultRowHeight="15" x14ac:dyDescent="0.25"/>
  <cols>
    <col min="1" max="1" width="0.85546875" customWidth="1"/>
    <col min="2" max="2" width="39.42578125" customWidth="1"/>
    <col min="3" max="4" width="5.85546875" customWidth="1"/>
    <col min="5" max="18" width="15.7109375" customWidth="1"/>
    <col min="19" max="19" width="16" hidden="1" customWidth="1"/>
    <col min="20" max="20" width="16.42578125" hidden="1" customWidth="1"/>
    <col min="21" max="21" width="0" hidden="1" customWidth="1"/>
  </cols>
  <sheetData>
    <row r="1" spans="2:20" ht="5.0999999999999996" customHeight="1" x14ac:dyDescent="0.25">
      <c r="R1" s="1"/>
    </row>
    <row r="2" spans="2:20" ht="12.75" customHeight="1" x14ac:dyDescent="0.25">
      <c r="B2" s="117" t="s">
        <v>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2"/>
      <c r="Q2" s="3"/>
      <c r="R2" s="4" t="s">
        <v>1</v>
      </c>
      <c r="S2" s="5" t="s">
        <v>2</v>
      </c>
      <c r="T2" s="5"/>
    </row>
    <row r="3" spans="2:20" ht="11.25" customHeight="1" x14ac:dyDescent="0.25">
      <c r="B3" s="6"/>
      <c r="C3" s="7"/>
      <c r="D3" s="8"/>
      <c r="E3" s="8"/>
      <c r="F3" s="7"/>
      <c r="G3" s="8"/>
      <c r="H3" s="7"/>
      <c r="I3" s="8"/>
      <c r="J3" s="7"/>
      <c r="K3" s="7"/>
      <c r="L3" s="7"/>
      <c r="M3" s="7"/>
      <c r="N3" s="7"/>
      <c r="O3" s="7"/>
      <c r="P3" s="7"/>
      <c r="Q3" s="9" t="s">
        <v>3</v>
      </c>
      <c r="R3" s="10" t="s">
        <v>4</v>
      </c>
      <c r="S3" s="11" t="s">
        <v>5</v>
      </c>
      <c r="T3" s="5"/>
    </row>
    <row r="4" spans="2:20" ht="11.25" customHeight="1" x14ac:dyDescent="0.25">
      <c r="B4" s="7"/>
      <c r="C4" s="7"/>
      <c r="F4" s="12" t="s">
        <v>6</v>
      </c>
      <c r="G4" s="141" t="s">
        <v>7</v>
      </c>
      <c r="H4" s="141"/>
      <c r="I4" s="141"/>
      <c r="J4" s="7"/>
      <c r="K4" s="7"/>
      <c r="L4" s="7"/>
      <c r="M4" s="7"/>
      <c r="N4" s="7"/>
      <c r="O4" s="7"/>
      <c r="P4" s="7"/>
      <c r="Q4" s="9" t="s">
        <v>8</v>
      </c>
      <c r="R4" s="13">
        <v>45658</v>
      </c>
      <c r="S4" s="11" t="s">
        <v>9</v>
      </c>
      <c r="T4" s="5"/>
    </row>
    <row r="5" spans="2:20" ht="11.25" customHeight="1" x14ac:dyDescent="0.25">
      <c r="B5" s="8"/>
      <c r="C5" s="14"/>
      <c r="D5" s="14"/>
      <c r="E5" s="14"/>
      <c r="F5" s="12"/>
      <c r="G5" s="15"/>
      <c r="H5" s="16"/>
      <c r="I5" s="15"/>
      <c r="J5" s="5"/>
      <c r="K5" s="12"/>
      <c r="L5" s="12"/>
      <c r="M5" s="12"/>
      <c r="N5" s="12"/>
      <c r="O5" s="12"/>
      <c r="P5" s="12"/>
      <c r="Q5" s="9"/>
      <c r="R5" s="17"/>
      <c r="S5" s="11" t="s">
        <v>10</v>
      </c>
      <c r="T5" s="5"/>
    </row>
    <row r="6" spans="2:20" ht="11.25" customHeight="1" x14ac:dyDescent="0.25">
      <c r="B6" s="8"/>
      <c r="C6" s="14"/>
      <c r="D6" s="14"/>
      <c r="E6" s="14"/>
      <c r="F6" s="12"/>
      <c r="G6" s="14"/>
      <c r="H6" s="12"/>
      <c r="I6" s="14"/>
      <c r="J6" s="5"/>
      <c r="K6" s="12"/>
      <c r="L6" s="12"/>
      <c r="M6" s="12"/>
      <c r="N6" s="12"/>
      <c r="O6" s="12"/>
      <c r="P6" s="12"/>
      <c r="Q6" s="9" t="s">
        <v>11</v>
      </c>
      <c r="R6" s="18" t="s">
        <v>12</v>
      </c>
      <c r="S6" s="11" t="s">
        <v>13</v>
      </c>
      <c r="T6" s="5"/>
    </row>
    <row r="7" spans="2:20" ht="11.25" customHeight="1" x14ac:dyDescent="0.25">
      <c r="B7" s="8" t="s">
        <v>14</v>
      </c>
      <c r="C7" s="118" t="s">
        <v>15</v>
      </c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9"/>
      <c r="Q7" s="20"/>
      <c r="R7" s="21"/>
      <c r="S7" s="11"/>
      <c r="T7" s="5"/>
    </row>
    <row r="8" spans="2:20" ht="11.25" customHeight="1" x14ac:dyDescent="0.25">
      <c r="B8" s="8" t="s">
        <v>16</v>
      </c>
      <c r="C8" s="119" t="s">
        <v>17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9"/>
      <c r="Q8" s="9" t="s">
        <v>18</v>
      </c>
      <c r="R8" s="22" t="s">
        <v>19</v>
      </c>
      <c r="S8" s="11"/>
      <c r="T8" s="5"/>
    </row>
    <row r="9" spans="2:20" ht="11.25" customHeight="1" x14ac:dyDescent="0.25">
      <c r="B9" s="8" t="s">
        <v>20</v>
      </c>
      <c r="C9" s="23"/>
      <c r="D9" s="23"/>
      <c r="E9" s="23"/>
      <c r="F9" s="23"/>
      <c r="G9" s="23"/>
      <c r="H9" s="23"/>
      <c r="I9" s="23"/>
      <c r="J9" s="24"/>
      <c r="K9" s="23"/>
      <c r="L9" s="23"/>
      <c r="M9" s="23"/>
      <c r="N9" s="23"/>
      <c r="O9" s="23"/>
      <c r="P9" s="25"/>
      <c r="Q9" s="9"/>
      <c r="R9" s="22"/>
      <c r="S9" s="11" t="s">
        <v>21</v>
      </c>
      <c r="T9" s="5"/>
    </row>
    <row r="10" spans="2:20" ht="12" customHeight="1" x14ac:dyDescent="0.25">
      <c r="B10" s="8" t="s">
        <v>22</v>
      </c>
      <c r="C10" s="25"/>
      <c r="D10" s="25"/>
      <c r="E10" s="25"/>
      <c r="F10" s="12"/>
      <c r="G10" s="25"/>
      <c r="H10" s="12"/>
      <c r="I10" s="25"/>
      <c r="J10" s="7"/>
      <c r="K10" s="12"/>
      <c r="L10" s="12"/>
      <c r="M10" s="12"/>
      <c r="N10" s="12"/>
      <c r="O10" s="12"/>
      <c r="P10" s="12"/>
      <c r="Q10" s="9" t="s">
        <v>23</v>
      </c>
      <c r="R10" s="26">
        <v>383</v>
      </c>
      <c r="S10" s="11"/>
      <c r="T10" s="5"/>
    </row>
    <row r="11" spans="2:20" ht="15" customHeigh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8"/>
      <c r="S11" s="5" t="s">
        <v>24</v>
      </c>
    </row>
    <row r="12" spans="2:20" ht="108" customHeight="1" x14ac:dyDescent="0.25">
      <c r="B12" s="29" t="s">
        <v>25</v>
      </c>
      <c r="C12" s="30" t="s">
        <v>26</v>
      </c>
      <c r="D12" s="30" t="s">
        <v>27</v>
      </c>
      <c r="E12" s="31" t="s">
        <v>28</v>
      </c>
      <c r="F12" s="31" t="s">
        <v>29</v>
      </c>
      <c r="G12" s="31" t="s">
        <v>30</v>
      </c>
      <c r="H12" s="31" t="s">
        <v>31</v>
      </c>
      <c r="I12" s="31" t="s">
        <v>32</v>
      </c>
      <c r="J12" s="30" t="s">
        <v>33</v>
      </c>
      <c r="K12" s="30" t="s">
        <v>34</v>
      </c>
      <c r="L12" s="30" t="s">
        <v>35</v>
      </c>
      <c r="M12" s="30" t="s">
        <v>36</v>
      </c>
      <c r="N12" s="30" t="s">
        <v>37</v>
      </c>
      <c r="O12" s="30" t="s">
        <v>38</v>
      </c>
      <c r="P12" s="30" t="s">
        <v>39</v>
      </c>
      <c r="Q12" s="30" t="s">
        <v>40</v>
      </c>
      <c r="R12" s="32" t="s">
        <v>41</v>
      </c>
      <c r="S12" s="33"/>
    </row>
    <row r="13" spans="2:20" ht="10.5" customHeight="1" x14ac:dyDescent="0.25">
      <c r="B13" s="34">
        <v>1</v>
      </c>
      <c r="C13" s="35">
        <v>2</v>
      </c>
      <c r="D13" s="35">
        <v>3</v>
      </c>
      <c r="E13" s="35">
        <v>4</v>
      </c>
      <c r="F13" s="35">
        <v>5</v>
      </c>
      <c r="G13" s="35">
        <v>6</v>
      </c>
      <c r="H13" s="35">
        <v>7</v>
      </c>
      <c r="I13" s="35">
        <v>8</v>
      </c>
      <c r="J13" s="35">
        <v>9</v>
      </c>
      <c r="K13" s="35">
        <v>10</v>
      </c>
      <c r="L13" s="35">
        <v>11</v>
      </c>
      <c r="M13" s="35">
        <v>12</v>
      </c>
      <c r="N13" s="35">
        <v>13</v>
      </c>
      <c r="O13" s="35">
        <v>14</v>
      </c>
      <c r="P13" s="35">
        <v>15</v>
      </c>
      <c r="Q13" s="35">
        <v>16</v>
      </c>
      <c r="R13" s="35">
        <v>17</v>
      </c>
      <c r="S13" s="36"/>
    </row>
    <row r="14" spans="2:20" ht="33.75" customHeight="1" x14ac:dyDescent="0.25">
      <c r="B14" s="37" t="s">
        <v>42</v>
      </c>
      <c r="C14" s="38" t="s">
        <v>43</v>
      </c>
      <c r="D14" s="39" t="s">
        <v>44</v>
      </c>
      <c r="E14" s="40">
        <f t="shared" ref="E14:E45" si="0">G14+R14-F14</f>
        <v>636397753.23999989</v>
      </c>
      <c r="F14" s="40">
        <f>F15+F19+F24+F28+F32+F37+F40+F44+F50</f>
        <v>0</v>
      </c>
      <c r="G14" s="40">
        <f>I14+J14+K14+N14+P14+L14+M14+O14+Q14-H14</f>
        <v>636397753.23999989</v>
      </c>
      <c r="H14" s="40">
        <f t="shared" ref="H14:R14" si="1">H15+H19+H24+H28+H32+H37+H40+H44+H50</f>
        <v>58351423.979999997</v>
      </c>
      <c r="I14" s="40">
        <f t="shared" si="1"/>
        <v>0</v>
      </c>
      <c r="J14" s="40">
        <f t="shared" si="1"/>
        <v>0</v>
      </c>
      <c r="K14" s="40">
        <f t="shared" si="1"/>
        <v>0</v>
      </c>
      <c r="L14" s="40">
        <f t="shared" si="1"/>
        <v>0</v>
      </c>
      <c r="M14" s="40">
        <f t="shared" si="1"/>
        <v>0</v>
      </c>
      <c r="N14" s="40">
        <f t="shared" si="1"/>
        <v>0</v>
      </c>
      <c r="O14" s="40">
        <f t="shared" si="1"/>
        <v>471252836.61999995</v>
      </c>
      <c r="P14" s="40">
        <f t="shared" si="1"/>
        <v>123473167.98</v>
      </c>
      <c r="Q14" s="40">
        <f t="shared" si="1"/>
        <v>100023172.61999999</v>
      </c>
      <c r="R14" s="40">
        <f t="shared" si="1"/>
        <v>0</v>
      </c>
      <c r="S14" s="41"/>
    </row>
    <row r="15" spans="2:20" ht="22.5" customHeight="1" x14ac:dyDescent="0.25">
      <c r="B15" s="42" t="s">
        <v>45</v>
      </c>
      <c r="C15" s="43" t="s">
        <v>46</v>
      </c>
      <c r="D15" s="44" t="s">
        <v>47</v>
      </c>
      <c r="E15" s="45">
        <f t="shared" si="0"/>
        <v>231742647.73999998</v>
      </c>
      <c r="F15" s="46">
        <f>SUM(F16:F18)</f>
        <v>0</v>
      </c>
      <c r="G15" s="45">
        <f>I15+J15+K15+N15+P15+L15+M15+O15+Q15-H15</f>
        <v>231742647.73999998</v>
      </c>
      <c r="H15" s="46">
        <f t="shared" ref="H15:R15" si="2">SUM(H16:H18)</f>
        <v>0</v>
      </c>
      <c r="I15" s="46">
        <f t="shared" si="2"/>
        <v>0</v>
      </c>
      <c r="J15" s="46">
        <f t="shared" si="2"/>
        <v>0</v>
      </c>
      <c r="K15" s="46">
        <f t="shared" si="2"/>
        <v>0</v>
      </c>
      <c r="L15" s="46">
        <f t="shared" si="2"/>
        <v>0</v>
      </c>
      <c r="M15" s="46">
        <f t="shared" si="2"/>
        <v>0</v>
      </c>
      <c r="N15" s="46">
        <f t="shared" si="2"/>
        <v>0</v>
      </c>
      <c r="O15" s="46">
        <f t="shared" si="2"/>
        <v>177363345.5</v>
      </c>
      <c r="P15" s="46">
        <f t="shared" si="2"/>
        <v>21171194.579999998</v>
      </c>
      <c r="Q15" s="46">
        <f t="shared" si="2"/>
        <v>33208107.66</v>
      </c>
      <c r="R15" s="46">
        <f t="shared" si="2"/>
        <v>0</v>
      </c>
      <c r="S15" s="47"/>
    </row>
    <row r="16" spans="2:20" ht="15" customHeight="1" x14ac:dyDescent="0.25">
      <c r="B16" s="48" t="s">
        <v>48</v>
      </c>
      <c r="C16" s="49" t="s">
        <v>46</v>
      </c>
      <c r="D16" s="50" t="s">
        <v>49</v>
      </c>
      <c r="E16" s="45">
        <f t="shared" si="0"/>
        <v>229330734.03999999</v>
      </c>
      <c r="F16" s="51"/>
      <c r="G16" s="45">
        <f>I16+J16+K16+N16+P16+L16+M16+O16+Q16-H16</f>
        <v>229330734.03999999</v>
      </c>
      <c r="H16" s="51"/>
      <c r="I16" s="51"/>
      <c r="J16" s="51"/>
      <c r="K16" s="51"/>
      <c r="L16" s="51"/>
      <c r="M16" s="51"/>
      <c r="N16" s="51"/>
      <c r="O16" s="51">
        <v>174975431.80000001</v>
      </c>
      <c r="P16" s="51">
        <v>21171194.579999998</v>
      </c>
      <c r="Q16" s="51">
        <v>33184107.66</v>
      </c>
      <c r="R16" s="51"/>
      <c r="S16" s="47"/>
    </row>
    <row r="17" spans="2:19" ht="15" customHeight="1" x14ac:dyDescent="0.25">
      <c r="B17" s="48" t="s">
        <v>50</v>
      </c>
      <c r="C17" s="49" t="s">
        <v>46</v>
      </c>
      <c r="D17" s="50" t="s">
        <v>51</v>
      </c>
      <c r="E17" s="45">
        <f t="shared" si="0"/>
        <v>2411913.7000000002</v>
      </c>
      <c r="F17" s="51"/>
      <c r="G17" s="45">
        <f>I17+J17+K17+N17+P17+L17+M17+O17+Q17-H17</f>
        <v>2411913.7000000002</v>
      </c>
      <c r="H17" s="51"/>
      <c r="I17" s="51"/>
      <c r="J17" s="51"/>
      <c r="K17" s="51"/>
      <c r="L17" s="51"/>
      <c r="M17" s="51"/>
      <c r="N17" s="51"/>
      <c r="O17" s="51">
        <v>2387913.7000000002</v>
      </c>
      <c r="P17" s="51"/>
      <c r="Q17" s="51">
        <v>24000</v>
      </c>
      <c r="R17" s="51"/>
      <c r="S17" s="47"/>
    </row>
    <row r="18" spans="2:19" ht="15" hidden="1" customHeight="1" x14ac:dyDescent="0.25">
      <c r="B18" s="52"/>
      <c r="C18" s="49"/>
      <c r="D18" s="53"/>
      <c r="E18" s="45">
        <f t="shared" si="0"/>
        <v>0</v>
      </c>
      <c r="F18" s="51"/>
      <c r="G18" s="45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47"/>
    </row>
    <row r="19" spans="2:19" ht="22.5" customHeight="1" x14ac:dyDescent="0.25">
      <c r="B19" s="42" t="s">
        <v>52</v>
      </c>
      <c r="C19" s="43" t="s">
        <v>53</v>
      </c>
      <c r="D19" s="44" t="s">
        <v>54</v>
      </c>
      <c r="E19" s="45">
        <f t="shared" si="0"/>
        <v>7917974.1499999994</v>
      </c>
      <c r="F19" s="46">
        <f>SUM(F20:F23)</f>
        <v>0</v>
      </c>
      <c r="G19" s="45">
        <f t="shared" ref="G19:G45" si="3">I19+J19+K19+N19+P19+L19+M19+O19+Q19-H19</f>
        <v>7917974.1499999994</v>
      </c>
      <c r="H19" s="46">
        <f t="shared" ref="H19:R19" si="4">SUM(H20:H23)</f>
        <v>0</v>
      </c>
      <c r="I19" s="46">
        <f t="shared" si="4"/>
        <v>0</v>
      </c>
      <c r="J19" s="46">
        <f t="shared" si="4"/>
        <v>0</v>
      </c>
      <c r="K19" s="46">
        <f t="shared" si="4"/>
        <v>0</v>
      </c>
      <c r="L19" s="46">
        <f t="shared" si="4"/>
        <v>0</v>
      </c>
      <c r="M19" s="46">
        <f t="shared" si="4"/>
        <v>0</v>
      </c>
      <c r="N19" s="46">
        <f t="shared" si="4"/>
        <v>0</v>
      </c>
      <c r="O19" s="46">
        <f t="shared" si="4"/>
        <v>3605809.73</v>
      </c>
      <c r="P19" s="46">
        <f t="shared" si="4"/>
        <v>3800650.79</v>
      </c>
      <c r="Q19" s="46">
        <f t="shared" si="4"/>
        <v>511513.63</v>
      </c>
      <c r="R19" s="46">
        <f t="shared" si="4"/>
        <v>0</v>
      </c>
      <c r="S19" s="47"/>
    </row>
    <row r="20" spans="2:19" ht="15" customHeight="1" x14ac:dyDescent="0.25">
      <c r="B20" s="48" t="s">
        <v>55</v>
      </c>
      <c r="C20" s="49" t="s">
        <v>53</v>
      </c>
      <c r="D20" s="50" t="s">
        <v>56</v>
      </c>
      <c r="E20" s="45">
        <f t="shared" si="0"/>
        <v>7763530.3999999994</v>
      </c>
      <c r="F20" s="54"/>
      <c r="G20" s="45">
        <f t="shared" si="3"/>
        <v>7763530.3999999994</v>
      </c>
      <c r="H20" s="51"/>
      <c r="I20" s="51"/>
      <c r="J20" s="51"/>
      <c r="K20" s="51"/>
      <c r="L20" s="51"/>
      <c r="M20" s="51"/>
      <c r="N20" s="51"/>
      <c r="O20" s="51">
        <v>3595298.98</v>
      </c>
      <c r="P20" s="51">
        <v>3800650.79</v>
      </c>
      <c r="Q20" s="51">
        <v>367580.63</v>
      </c>
      <c r="R20" s="51"/>
      <c r="S20" s="47"/>
    </row>
    <row r="21" spans="2:19" ht="15" customHeight="1" x14ac:dyDescent="0.25">
      <c r="B21" s="48" t="s">
        <v>57</v>
      </c>
      <c r="C21" s="49" t="s">
        <v>53</v>
      </c>
      <c r="D21" s="50" t="s">
        <v>58</v>
      </c>
      <c r="E21" s="45">
        <f t="shared" si="0"/>
        <v>10511.26</v>
      </c>
      <c r="F21" s="54"/>
      <c r="G21" s="45">
        <f t="shared" si="3"/>
        <v>10511.26</v>
      </c>
      <c r="H21" s="51"/>
      <c r="I21" s="51"/>
      <c r="J21" s="51"/>
      <c r="K21" s="51"/>
      <c r="L21" s="51"/>
      <c r="M21" s="51"/>
      <c r="N21" s="51"/>
      <c r="O21" s="51">
        <v>10510.75</v>
      </c>
      <c r="P21" s="51"/>
      <c r="Q21" s="51">
        <v>0.51</v>
      </c>
      <c r="R21" s="51"/>
      <c r="S21" s="47"/>
    </row>
    <row r="22" spans="2:19" ht="15" customHeight="1" x14ac:dyDescent="0.25">
      <c r="B22" s="48" t="s">
        <v>59</v>
      </c>
      <c r="C22" s="49" t="s">
        <v>53</v>
      </c>
      <c r="D22" s="50" t="s">
        <v>60</v>
      </c>
      <c r="E22" s="45">
        <f t="shared" si="0"/>
        <v>143932.49</v>
      </c>
      <c r="F22" s="54"/>
      <c r="G22" s="45">
        <f t="shared" si="3"/>
        <v>143932.49</v>
      </c>
      <c r="H22" s="51"/>
      <c r="I22" s="51"/>
      <c r="J22" s="51"/>
      <c r="K22" s="51"/>
      <c r="L22" s="51"/>
      <c r="M22" s="51"/>
      <c r="N22" s="51"/>
      <c r="O22" s="51"/>
      <c r="P22" s="51"/>
      <c r="Q22" s="51">
        <v>143932.49</v>
      </c>
      <c r="R22" s="51"/>
      <c r="S22" s="47"/>
    </row>
    <row r="23" spans="2:19" ht="15" hidden="1" customHeight="1" x14ac:dyDescent="0.25">
      <c r="B23" s="55"/>
      <c r="C23" s="49"/>
      <c r="D23" s="53"/>
      <c r="E23" s="45">
        <f t="shared" si="0"/>
        <v>0</v>
      </c>
      <c r="F23" s="54"/>
      <c r="G23" s="45">
        <f t="shared" si="3"/>
        <v>0</v>
      </c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47"/>
    </row>
    <row r="24" spans="2:19" ht="33.75" customHeight="1" x14ac:dyDescent="0.25">
      <c r="B24" s="42" t="s">
        <v>61</v>
      </c>
      <c r="C24" s="43" t="s">
        <v>62</v>
      </c>
      <c r="D24" s="44" t="s">
        <v>63</v>
      </c>
      <c r="E24" s="45">
        <f t="shared" si="0"/>
        <v>77396.010000000009</v>
      </c>
      <c r="F24" s="46">
        <f>SUM(F25:F27)</f>
        <v>0</v>
      </c>
      <c r="G24" s="45">
        <f t="shared" si="3"/>
        <v>77396.010000000009</v>
      </c>
      <c r="H24" s="46">
        <f t="shared" ref="H24:R24" si="5">SUM(H25:H27)</f>
        <v>0</v>
      </c>
      <c r="I24" s="46">
        <f t="shared" si="5"/>
        <v>0</v>
      </c>
      <c r="J24" s="46">
        <f t="shared" si="5"/>
        <v>0</v>
      </c>
      <c r="K24" s="46">
        <f t="shared" si="5"/>
        <v>0</v>
      </c>
      <c r="L24" s="46">
        <f t="shared" si="5"/>
        <v>0</v>
      </c>
      <c r="M24" s="46">
        <f t="shared" si="5"/>
        <v>0</v>
      </c>
      <c r="N24" s="46">
        <f t="shared" si="5"/>
        <v>0</v>
      </c>
      <c r="O24" s="46">
        <f t="shared" si="5"/>
        <v>53088.72</v>
      </c>
      <c r="P24" s="46">
        <f t="shared" si="5"/>
        <v>0</v>
      </c>
      <c r="Q24" s="46">
        <f t="shared" si="5"/>
        <v>24307.29</v>
      </c>
      <c r="R24" s="46">
        <f t="shared" si="5"/>
        <v>0</v>
      </c>
      <c r="S24" s="47"/>
    </row>
    <row r="25" spans="2:19" ht="15" customHeight="1" x14ac:dyDescent="0.25">
      <c r="B25" s="48" t="s">
        <v>64</v>
      </c>
      <c r="C25" s="49" t="s">
        <v>62</v>
      </c>
      <c r="D25" s="50" t="s">
        <v>65</v>
      </c>
      <c r="E25" s="45">
        <f t="shared" si="0"/>
        <v>24307.29</v>
      </c>
      <c r="F25" s="51"/>
      <c r="G25" s="45">
        <f t="shared" si="3"/>
        <v>24307.29</v>
      </c>
      <c r="H25" s="51"/>
      <c r="I25" s="51"/>
      <c r="J25" s="51"/>
      <c r="K25" s="51"/>
      <c r="L25" s="51"/>
      <c r="M25" s="51"/>
      <c r="N25" s="51"/>
      <c r="O25" s="51"/>
      <c r="P25" s="51"/>
      <c r="Q25" s="51">
        <v>24307.29</v>
      </c>
      <c r="R25" s="51"/>
      <c r="S25" s="47"/>
    </row>
    <row r="26" spans="2:19" ht="15" customHeight="1" x14ac:dyDescent="0.25">
      <c r="B26" s="48" t="s">
        <v>66</v>
      </c>
      <c r="C26" s="49" t="s">
        <v>62</v>
      </c>
      <c r="D26" s="50" t="s">
        <v>67</v>
      </c>
      <c r="E26" s="45">
        <f t="shared" si="0"/>
        <v>53088.72</v>
      </c>
      <c r="F26" s="51"/>
      <c r="G26" s="45">
        <f t="shared" si="3"/>
        <v>53088.72</v>
      </c>
      <c r="H26" s="51"/>
      <c r="I26" s="51"/>
      <c r="J26" s="51"/>
      <c r="K26" s="51"/>
      <c r="L26" s="51"/>
      <c r="M26" s="51"/>
      <c r="N26" s="51"/>
      <c r="O26" s="51">
        <v>53088.72</v>
      </c>
      <c r="P26" s="51"/>
      <c r="Q26" s="51"/>
      <c r="R26" s="51"/>
      <c r="S26" s="47"/>
    </row>
    <row r="27" spans="2:19" ht="15" hidden="1" customHeight="1" x14ac:dyDescent="0.25">
      <c r="B27" s="55"/>
      <c r="C27" s="49"/>
      <c r="D27" s="53"/>
      <c r="E27" s="45">
        <f t="shared" si="0"/>
        <v>0</v>
      </c>
      <c r="F27" s="51"/>
      <c r="G27" s="45">
        <f t="shared" si="3"/>
        <v>0</v>
      </c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47"/>
    </row>
    <row r="28" spans="2:19" ht="22.5" customHeight="1" x14ac:dyDescent="0.25">
      <c r="B28" s="42" t="s">
        <v>68</v>
      </c>
      <c r="C28" s="43" t="s">
        <v>69</v>
      </c>
      <c r="D28" s="44" t="s">
        <v>70</v>
      </c>
      <c r="E28" s="45">
        <f t="shared" si="0"/>
        <v>559440.98</v>
      </c>
      <c r="F28" s="46">
        <f>SUM(F29:F31)</f>
        <v>0</v>
      </c>
      <c r="G28" s="45">
        <f t="shared" si="3"/>
        <v>559440.98</v>
      </c>
      <c r="H28" s="46">
        <f t="shared" ref="H28:R28" si="6">SUM(H29:H31)</f>
        <v>0</v>
      </c>
      <c r="I28" s="46">
        <f t="shared" si="6"/>
        <v>0</v>
      </c>
      <c r="J28" s="46">
        <f t="shared" si="6"/>
        <v>0</v>
      </c>
      <c r="K28" s="46">
        <f t="shared" si="6"/>
        <v>0</v>
      </c>
      <c r="L28" s="46">
        <f t="shared" si="6"/>
        <v>0</v>
      </c>
      <c r="M28" s="46">
        <f t="shared" si="6"/>
        <v>0</v>
      </c>
      <c r="N28" s="46">
        <f t="shared" si="6"/>
        <v>0</v>
      </c>
      <c r="O28" s="46">
        <f t="shared" si="6"/>
        <v>486109.26</v>
      </c>
      <c r="P28" s="46">
        <f t="shared" si="6"/>
        <v>0</v>
      </c>
      <c r="Q28" s="46">
        <f t="shared" si="6"/>
        <v>73331.72</v>
      </c>
      <c r="R28" s="46">
        <f t="shared" si="6"/>
        <v>0</v>
      </c>
      <c r="S28" s="47"/>
    </row>
    <row r="29" spans="2:19" ht="31.7" customHeight="1" x14ac:dyDescent="0.25">
      <c r="B29" s="48" t="s">
        <v>71</v>
      </c>
      <c r="C29" s="49" t="s">
        <v>69</v>
      </c>
      <c r="D29" s="50" t="s">
        <v>72</v>
      </c>
      <c r="E29" s="45">
        <f t="shared" si="0"/>
        <v>73331.72</v>
      </c>
      <c r="F29" s="54"/>
      <c r="G29" s="45">
        <f t="shared" si="3"/>
        <v>73331.72</v>
      </c>
      <c r="H29" s="51"/>
      <c r="I29" s="51"/>
      <c r="J29" s="51"/>
      <c r="K29" s="51"/>
      <c r="L29" s="51"/>
      <c r="M29" s="51"/>
      <c r="N29" s="51"/>
      <c r="O29" s="51"/>
      <c r="P29" s="51"/>
      <c r="Q29" s="51">
        <v>73331.72</v>
      </c>
      <c r="R29" s="51"/>
      <c r="S29" s="47"/>
    </row>
    <row r="30" spans="2:19" ht="15" customHeight="1" x14ac:dyDescent="0.25">
      <c r="B30" s="48" t="s">
        <v>73</v>
      </c>
      <c r="C30" s="49" t="s">
        <v>69</v>
      </c>
      <c r="D30" s="50" t="s">
        <v>74</v>
      </c>
      <c r="E30" s="45">
        <f t="shared" si="0"/>
        <v>486109.26</v>
      </c>
      <c r="F30" s="54"/>
      <c r="G30" s="45">
        <f t="shared" si="3"/>
        <v>486109.26</v>
      </c>
      <c r="H30" s="51"/>
      <c r="I30" s="51"/>
      <c r="J30" s="51"/>
      <c r="K30" s="51"/>
      <c r="L30" s="51"/>
      <c r="M30" s="51"/>
      <c r="N30" s="51"/>
      <c r="O30" s="51">
        <v>486109.26</v>
      </c>
      <c r="P30" s="51"/>
      <c r="Q30" s="51"/>
      <c r="R30" s="51"/>
      <c r="S30" s="47"/>
    </row>
    <row r="31" spans="2:19" ht="15" hidden="1" customHeight="1" x14ac:dyDescent="0.25">
      <c r="B31" s="55"/>
      <c r="C31" s="49"/>
      <c r="D31" s="53"/>
      <c r="E31" s="45">
        <f t="shared" si="0"/>
        <v>0</v>
      </c>
      <c r="F31" s="54"/>
      <c r="G31" s="45">
        <f t="shared" si="3"/>
        <v>0</v>
      </c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47"/>
    </row>
    <row r="32" spans="2:19" ht="33.75" customHeight="1" x14ac:dyDescent="0.25">
      <c r="B32" s="42" t="s">
        <v>75</v>
      </c>
      <c r="C32" s="43" t="s">
        <v>76</v>
      </c>
      <c r="D32" s="44" t="s">
        <v>77</v>
      </c>
      <c r="E32" s="45">
        <f t="shared" si="0"/>
        <v>240902474.58000001</v>
      </c>
      <c r="F32" s="46">
        <f>SUM(F33:F36)</f>
        <v>0</v>
      </c>
      <c r="G32" s="45">
        <f t="shared" si="3"/>
        <v>240902474.58000001</v>
      </c>
      <c r="H32" s="46">
        <f t="shared" ref="H32:R32" si="7">SUM(H33:H36)</f>
        <v>17860100</v>
      </c>
      <c r="I32" s="46">
        <f t="shared" si="7"/>
        <v>0</v>
      </c>
      <c r="J32" s="46">
        <f t="shared" si="7"/>
        <v>0</v>
      </c>
      <c r="K32" s="46">
        <f t="shared" si="7"/>
        <v>0</v>
      </c>
      <c r="L32" s="46">
        <f t="shared" si="7"/>
        <v>0</v>
      </c>
      <c r="M32" s="46">
        <f t="shared" si="7"/>
        <v>0</v>
      </c>
      <c r="N32" s="46">
        <f t="shared" si="7"/>
        <v>0</v>
      </c>
      <c r="O32" s="46">
        <f t="shared" si="7"/>
        <v>225278461.34</v>
      </c>
      <c r="P32" s="46">
        <f t="shared" si="7"/>
        <v>5734497.7699999996</v>
      </c>
      <c r="Q32" s="46">
        <f t="shared" si="7"/>
        <v>27749615.470000003</v>
      </c>
      <c r="R32" s="46">
        <f t="shared" si="7"/>
        <v>0</v>
      </c>
      <c r="S32" s="47"/>
    </row>
    <row r="33" spans="2:19" ht="31.7" customHeight="1" x14ac:dyDescent="0.25">
      <c r="B33" s="48" t="s">
        <v>78</v>
      </c>
      <c r="C33" s="49" t="s">
        <v>76</v>
      </c>
      <c r="D33" s="50" t="s">
        <v>79</v>
      </c>
      <c r="E33" s="45">
        <f t="shared" si="0"/>
        <v>239950278.64000002</v>
      </c>
      <c r="F33" s="51"/>
      <c r="G33" s="45">
        <f t="shared" si="3"/>
        <v>239950278.64000002</v>
      </c>
      <c r="H33" s="51">
        <v>17860100</v>
      </c>
      <c r="I33" s="51"/>
      <c r="J33" s="51"/>
      <c r="K33" s="51"/>
      <c r="L33" s="51"/>
      <c r="M33" s="51"/>
      <c r="N33" s="51"/>
      <c r="O33" s="51">
        <v>224799578</v>
      </c>
      <c r="P33" s="51">
        <v>5734497.7699999996</v>
      </c>
      <c r="Q33" s="51">
        <v>27276302.870000001</v>
      </c>
      <c r="R33" s="51"/>
      <c r="S33" s="47"/>
    </row>
    <row r="34" spans="2:19" ht="31.7" customHeight="1" x14ac:dyDescent="0.25">
      <c r="B34" s="48" t="s">
        <v>80</v>
      </c>
      <c r="C34" s="49" t="s">
        <v>76</v>
      </c>
      <c r="D34" s="50" t="s">
        <v>81</v>
      </c>
      <c r="E34" s="45">
        <f t="shared" si="0"/>
        <v>193883.34</v>
      </c>
      <c r="F34" s="51"/>
      <c r="G34" s="45">
        <f t="shared" si="3"/>
        <v>193883.34</v>
      </c>
      <c r="H34" s="51"/>
      <c r="I34" s="51"/>
      <c r="J34" s="51"/>
      <c r="K34" s="51"/>
      <c r="L34" s="51"/>
      <c r="M34" s="51"/>
      <c r="N34" s="51"/>
      <c r="O34" s="51">
        <v>193883.34</v>
      </c>
      <c r="P34" s="51"/>
      <c r="Q34" s="51"/>
      <c r="R34" s="51"/>
      <c r="S34" s="47"/>
    </row>
    <row r="35" spans="2:19" ht="41.65" customHeight="1" x14ac:dyDescent="0.25">
      <c r="B35" s="48" t="s">
        <v>82</v>
      </c>
      <c r="C35" s="49" t="s">
        <v>76</v>
      </c>
      <c r="D35" s="50" t="s">
        <v>83</v>
      </c>
      <c r="E35" s="45">
        <f t="shared" si="0"/>
        <v>758312.6</v>
      </c>
      <c r="F35" s="51"/>
      <c r="G35" s="45">
        <f t="shared" si="3"/>
        <v>758312.6</v>
      </c>
      <c r="H35" s="51"/>
      <c r="I35" s="51"/>
      <c r="J35" s="51"/>
      <c r="K35" s="51"/>
      <c r="L35" s="51"/>
      <c r="M35" s="51"/>
      <c r="N35" s="51"/>
      <c r="O35" s="51">
        <v>285000</v>
      </c>
      <c r="P35" s="51"/>
      <c r="Q35" s="51">
        <v>473312.6</v>
      </c>
      <c r="R35" s="51"/>
      <c r="S35" s="47"/>
    </row>
    <row r="36" spans="2:19" ht="15" hidden="1" customHeight="1" x14ac:dyDescent="0.25">
      <c r="B36" s="56"/>
      <c r="C36" s="49"/>
      <c r="D36" s="53"/>
      <c r="E36" s="45">
        <f t="shared" si="0"/>
        <v>0</v>
      </c>
      <c r="F36" s="51"/>
      <c r="G36" s="45">
        <f t="shared" si="3"/>
        <v>0</v>
      </c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47"/>
    </row>
    <row r="37" spans="2:19" ht="33.75" customHeight="1" x14ac:dyDescent="0.25">
      <c r="B37" s="42" t="s">
        <v>84</v>
      </c>
      <c r="C37" s="43" t="s">
        <v>85</v>
      </c>
      <c r="D37" s="44" t="s">
        <v>86</v>
      </c>
      <c r="E37" s="45">
        <f t="shared" si="0"/>
        <v>75019665.879999995</v>
      </c>
      <c r="F37" s="46">
        <f>SUM(F38:F39)</f>
        <v>0</v>
      </c>
      <c r="G37" s="45">
        <f t="shared" si="3"/>
        <v>75019665.879999995</v>
      </c>
      <c r="H37" s="46">
        <f t="shared" ref="H37:R37" si="8">SUM(H38:H39)</f>
        <v>37505396.369999997</v>
      </c>
      <c r="I37" s="46">
        <f t="shared" si="8"/>
        <v>0</v>
      </c>
      <c r="J37" s="46">
        <f t="shared" si="8"/>
        <v>0</v>
      </c>
      <c r="K37" s="46">
        <f t="shared" si="8"/>
        <v>0</v>
      </c>
      <c r="L37" s="46">
        <f t="shared" si="8"/>
        <v>0</v>
      </c>
      <c r="M37" s="46">
        <f t="shared" si="8"/>
        <v>0</v>
      </c>
      <c r="N37" s="46">
        <f t="shared" si="8"/>
        <v>0</v>
      </c>
      <c r="O37" s="46">
        <f t="shared" si="8"/>
        <v>37600518.520000003</v>
      </c>
      <c r="P37" s="46">
        <f t="shared" si="8"/>
        <v>74924543.730000004</v>
      </c>
      <c r="Q37" s="46">
        <f t="shared" si="8"/>
        <v>0</v>
      </c>
      <c r="R37" s="46">
        <f t="shared" si="8"/>
        <v>0</v>
      </c>
      <c r="S37" s="47"/>
    </row>
    <row r="38" spans="2:19" ht="31.7" customHeight="1" x14ac:dyDescent="0.25">
      <c r="B38" s="48" t="s">
        <v>87</v>
      </c>
      <c r="C38" s="49" t="s">
        <v>85</v>
      </c>
      <c r="D38" s="50" t="s">
        <v>88</v>
      </c>
      <c r="E38" s="45">
        <f t="shared" si="0"/>
        <v>75019665.879999995</v>
      </c>
      <c r="F38" s="51"/>
      <c r="G38" s="45">
        <f t="shared" si="3"/>
        <v>75019665.879999995</v>
      </c>
      <c r="H38" s="51">
        <v>37505396.369999997</v>
      </c>
      <c r="I38" s="51"/>
      <c r="J38" s="51"/>
      <c r="K38" s="51"/>
      <c r="L38" s="51"/>
      <c r="M38" s="51"/>
      <c r="N38" s="51"/>
      <c r="O38" s="51">
        <v>37600518.520000003</v>
      </c>
      <c r="P38" s="51">
        <v>74924543.730000004</v>
      </c>
      <c r="Q38" s="51"/>
      <c r="R38" s="51"/>
      <c r="S38" s="47"/>
    </row>
    <row r="39" spans="2:19" ht="15" hidden="1" customHeight="1" x14ac:dyDescent="0.25">
      <c r="B39" s="55"/>
      <c r="C39" s="49"/>
      <c r="D39" s="53"/>
      <c r="E39" s="45">
        <f t="shared" si="0"/>
        <v>0</v>
      </c>
      <c r="F39" s="51"/>
      <c r="G39" s="45">
        <f t="shared" si="3"/>
        <v>0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47"/>
    </row>
    <row r="40" spans="2:19" ht="22.5" customHeight="1" x14ac:dyDescent="0.25">
      <c r="B40" s="42" t="s">
        <v>89</v>
      </c>
      <c r="C40" s="43" t="s">
        <v>90</v>
      </c>
      <c r="D40" s="44" t="s">
        <v>91</v>
      </c>
      <c r="E40" s="45">
        <f t="shared" si="0"/>
        <v>8605539.3900000006</v>
      </c>
      <c r="F40" s="46">
        <f>SUM(F41:F43)</f>
        <v>0</v>
      </c>
      <c r="G40" s="45">
        <f t="shared" si="3"/>
        <v>8605539.3900000006</v>
      </c>
      <c r="H40" s="46">
        <f t="shared" ref="H40:R40" si="9">SUM(H41:H43)</f>
        <v>0</v>
      </c>
      <c r="I40" s="46">
        <f t="shared" si="9"/>
        <v>0</v>
      </c>
      <c r="J40" s="46">
        <f t="shared" si="9"/>
        <v>0</v>
      </c>
      <c r="K40" s="46">
        <f t="shared" si="9"/>
        <v>0</v>
      </c>
      <c r="L40" s="46">
        <f t="shared" si="9"/>
        <v>0</v>
      </c>
      <c r="M40" s="46">
        <f t="shared" si="9"/>
        <v>0</v>
      </c>
      <c r="N40" s="46">
        <f t="shared" si="9"/>
        <v>0</v>
      </c>
      <c r="O40" s="46">
        <f t="shared" si="9"/>
        <v>6056384.3200000003</v>
      </c>
      <c r="P40" s="46">
        <f t="shared" si="9"/>
        <v>1787008.3900000001</v>
      </c>
      <c r="Q40" s="46">
        <f t="shared" si="9"/>
        <v>762146.67999999993</v>
      </c>
      <c r="R40" s="46">
        <f t="shared" si="9"/>
        <v>0</v>
      </c>
      <c r="S40" s="47"/>
    </row>
    <row r="41" spans="2:19" ht="15" customHeight="1" x14ac:dyDescent="0.25">
      <c r="B41" s="48" t="s">
        <v>92</v>
      </c>
      <c r="C41" s="49" t="s">
        <v>90</v>
      </c>
      <c r="D41" s="50" t="s">
        <v>93</v>
      </c>
      <c r="E41" s="45">
        <f t="shared" si="0"/>
        <v>7823392.5999999996</v>
      </c>
      <c r="F41" s="51"/>
      <c r="G41" s="45">
        <f t="shared" si="3"/>
        <v>7823392.5999999996</v>
      </c>
      <c r="H41" s="51"/>
      <c r="I41" s="51"/>
      <c r="J41" s="51"/>
      <c r="K41" s="51"/>
      <c r="L41" s="51"/>
      <c r="M41" s="51"/>
      <c r="N41" s="51"/>
      <c r="O41" s="51">
        <v>6056384.3200000003</v>
      </c>
      <c r="P41" s="51">
        <v>1455038.8</v>
      </c>
      <c r="Q41" s="51">
        <v>311969.48</v>
      </c>
      <c r="R41" s="51"/>
      <c r="S41" s="47"/>
    </row>
    <row r="42" spans="2:19" ht="15" customHeight="1" x14ac:dyDescent="0.25">
      <c r="B42" s="48" t="s">
        <v>94</v>
      </c>
      <c r="C42" s="49" t="s">
        <v>90</v>
      </c>
      <c r="D42" s="50" t="s">
        <v>95</v>
      </c>
      <c r="E42" s="45">
        <f t="shared" si="0"/>
        <v>782146.79</v>
      </c>
      <c r="F42" s="51"/>
      <c r="G42" s="45">
        <f t="shared" si="3"/>
        <v>782146.79</v>
      </c>
      <c r="H42" s="51"/>
      <c r="I42" s="51"/>
      <c r="J42" s="51"/>
      <c r="K42" s="51"/>
      <c r="L42" s="51"/>
      <c r="M42" s="51"/>
      <c r="N42" s="51"/>
      <c r="O42" s="51"/>
      <c r="P42" s="51">
        <v>331969.59000000003</v>
      </c>
      <c r="Q42" s="51">
        <v>450177.2</v>
      </c>
      <c r="R42" s="51"/>
      <c r="S42" s="47"/>
    </row>
    <row r="43" spans="2:19" ht="15" hidden="1" customHeight="1" x14ac:dyDescent="0.25">
      <c r="B43" s="56"/>
      <c r="C43" s="49"/>
      <c r="D43" s="53"/>
      <c r="E43" s="45">
        <f t="shared" si="0"/>
        <v>0</v>
      </c>
      <c r="F43" s="51"/>
      <c r="G43" s="45">
        <f t="shared" si="3"/>
        <v>0</v>
      </c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47"/>
    </row>
    <row r="44" spans="2:19" ht="22.5" customHeight="1" x14ac:dyDescent="0.25">
      <c r="B44" s="42" t="s">
        <v>96</v>
      </c>
      <c r="C44" s="43" t="s">
        <v>44</v>
      </c>
      <c r="D44" s="44" t="s">
        <v>97</v>
      </c>
      <c r="E44" s="45">
        <f t="shared" si="0"/>
        <v>0</v>
      </c>
      <c r="F44" s="46">
        <f>SUM(F45:F46)</f>
        <v>0</v>
      </c>
      <c r="G44" s="45">
        <f t="shared" si="3"/>
        <v>0</v>
      </c>
      <c r="H44" s="46">
        <f t="shared" ref="H44:R44" si="10">SUM(H45:H46)</f>
        <v>0</v>
      </c>
      <c r="I44" s="46">
        <f t="shared" si="10"/>
        <v>0</v>
      </c>
      <c r="J44" s="46">
        <f t="shared" si="10"/>
        <v>0</v>
      </c>
      <c r="K44" s="46">
        <f t="shared" si="10"/>
        <v>0</v>
      </c>
      <c r="L44" s="46">
        <f t="shared" si="10"/>
        <v>0</v>
      </c>
      <c r="M44" s="46">
        <f t="shared" si="10"/>
        <v>0</v>
      </c>
      <c r="N44" s="46">
        <f t="shared" si="10"/>
        <v>0</v>
      </c>
      <c r="O44" s="46">
        <f t="shared" si="10"/>
        <v>0</v>
      </c>
      <c r="P44" s="46">
        <f t="shared" si="10"/>
        <v>0</v>
      </c>
      <c r="Q44" s="46">
        <f t="shared" si="10"/>
        <v>0</v>
      </c>
      <c r="R44" s="46">
        <f t="shared" si="10"/>
        <v>0</v>
      </c>
      <c r="S44" s="47"/>
    </row>
    <row r="45" spans="2:19" ht="15" customHeight="1" x14ac:dyDescent="0.25">
      <c r="B45" s="48" t="s">
        <v>98</v>
      </c>
      <c r="C45" s="49" t="s">
        <v>44</v>
      </c>
      <c r="D45" s="50" t="s">
        <v>99</v>
      </c>
      <c r="E45" s="45">
        <f t="shared" si="0"/>
        <v>0</v>
      </c>
      <c r="F45" s="51"/>
      <c r="G45" s="45">
        <f t="shared" si="3"/>
        <v>0</v>
      </c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47"/>
    </row>
    <row r="46" spans="2:19" ht="0.75" customHeight="1" x14ac:dyDescent="0.25">
      <c r="B46" s="57"/>
      <c r="C46" s="58"/>
      <c r="D46" s="59"/>
      <c r="E46" s="60"/>
      <c r="F46" s="61"/>
      <c r="G46" s="60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2"/>
      <c r="S46" s="63"/>
    </row>
    <row r="47" spans="2:19" ht="15" customHeight="1" x14ac:dyDescent="0.25">
      <c r="B47" s="64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6" t="s">
        <v>100</v>
      </c>
    </row>
    <row r="48" spans="2:19" ht="108" customHeight="1" x14ac:dyDescent="0.25">
      <c r="B48" s="29" t="s">
        <v>25</v>
      </c>
      <c r="C48" s="30" t="s">
        <v>26</v>
      </c>
      <c r="D48" s="30" t="s">
        <v>27</v>
      </c>
      <c r="E48" s="31" t="s">
        <v>28</v>
      </c>
      <c r="F48" s="31" t="s">
        <v>29</v>
      </c>
      <c r="G48" s="31" t="s">
        <v>30</v>
      </c>
      <c r="H48" s="31" t="s">
        <v>31</v>
      </c>
      <c r="I48" s="31" t="s">
        <v>32</v>
      </c>
      <c r="J48" s="30" t="s">
        <v>33</v>
      </c>
      <c r="K48" s="30" t="s">
        <v>34</v>
      </c>
      <c r="L48" s="30" t="s">
        <v>35</v>
      </c>
      <c r="M48" s="30" t="s">
        <v>36</v>
      </c>
      <c r="N48" s="30" t="s">
        <v>37</v>
      </c>
      <c r="O48" s="30" t="s">
        <v>38</v>
      </c>
      <c r="P48" s="30" t="s">
        <v>39</v>
      </c>
      <c r="Q48" s="30" t="s">
        <v>40</v>
      </c>
      <c r="R48" s="32" t="s">
        <v>41</v>
      </c>
    </row>
    <row r="49" spans="2:19" ht="15" customHeight="1" x14ac:dyDescent="0.25">
      <c r="B49" s="67">
        <v>1</v>
      </c>
      <c r="C49" s="35">
        <v>2</v>
      </c>
      <c r="D49" s="35">
        <v>3</v>
      </c>
      <c r="E49" s="35">
        <v>4</v>
      </c>
      <c r="F49" s="35">
        <v>5</v>
      </c>
      <c r="G49" s="35">
        <v>6</v>
      </c>
      <c r="H49" s="35">
        <v>7</v>
      </c>
      <c r="I49" s="35">
        <v>8</v>
      </c>
      <c r="J49" s="35">
        <v>9</v>
      </c>
      <c r="K49" s="35">
        <v>10</v>
      </c>
      <c r="L49" s="35">
        <v>11</v>
      </c>
      <c r="M49" s="35">
        <v>12</v>
      </c>
      <c r="N49" s="35">
        <v>13</v>
      </c>
      <c r="O49" s="35">
        <v>14</v>
      </c>
      <c r="P49" s="35">
        <v>15</v>
      </c>
      <c r="Q49" s="35">
        <v>16</v>
      </c>
      <c r="R49" s="35">
        <v>17</v>
      </c>
      <c r="S49" s="47"/>
    </row>
    <row r="50" spans="2:19" ht="33.75" customHeight="1" x14ac:dyDescent="0.25">
      <c r="B50" s="42" t="s">
        <v>101</v>
      </c>
      <c r="C50" s="68" t="s">
        <v>47</v>
      </c>
      <c r="D50" s="69" t="s">
        <v>102</v>
      </c>
      <c r="E50" s="40">
        <f t="shared" ref="E50:E81" si="11">G50+R50-F50</f>
        <v>71572614.510000005</v>
      </c>
      <c r="F50" s="70">
        <f>SUM(F51:F54)</f>
        <v>0</v>
      </c>
      <c r="G50" s="40">
        <f t="shared" ref="G50:G81" si="12">I50+J50+K50+N50+P50+L50+M50+O50+Q50-H50</f>
        <v>71572614.510000005</v>
      </c>
      <c r="H50" s="70">
        <f t="shared" ref="H50:R50" si="13">SUM(H51:H54)</f>
        <v>2985927.61</v>
      </c>
      <c r="I50" s="70">
        <f t="shared" si="13"/>
        <v>0</v>
      </c>
      <c r="J50" s="70">
        <f t="shared" si="13"/>
        <v>0</v>
      </c>
      <c r="K50" s="70">
        <f t="shared" si="13"/>
        <v>0</v>
      </c>
      <c r="L50" s="70">
        <f t="shared" si="13"/>
        <v>0</v>
      </c>
      <c r="M50" s="70">
        <f t="shared" si="13"/>
        <v>0</v>
      </c>
      <c r="N50" s="70">
        <f t="shared" si="13"/>
        <v>0</v>
      </c>
      <c r="O50" s="70">
        <f t="shared" si="13"/>
        <v>20809119.23</v>
      </c>
      <c r="P50" s="70">
        <f t="shared" si="13"/>
        <v>16055272.719999999</v>
      </c>
      <c r="Q50" s="70">
        <f t="shared" si="13"/>
        <v>37694150.169999994</v>
      </c>
      <c r="R50" s="70">
        <f t="shared" si="13"/>
        <v>0</v>
      </c>
      <c r="S50" s="47"/>
    </row>
    <row r="51" spans="2:19" ht="41.65" customHeight="1" x14ac:dyDescent="0.25">
      <c r="B51" s="48" t="s">
        <v>103</v>
      </c>
      <c r="C51" s="49" t="s">
        <v>47</v>
      </c>
      <c r="D51" s="50" t="s">
        <v>104</v>
      </c>
      <c r="E51" s="45">
        <f t="shared" si="11"/>
        <v>101507.76</v>
      </c>
      <c r="F51" s="54"/>
      <c r="G51" s="45">
        <f t="shared" si="12"/>
        <v>101507.76</v>
      </c>
      <c r="H51" s="54"/>
      <c r="I51" s="54"/>
      <c r="J51" s="54"/>
      <c r="K51" s="54"/>
      <c r="L51" s="54"/>
      <c r="M51" s="54"/>
      <c r="N51" s="54"/>
      <c r="O51" s="54">
        <v>101507.76</v>
      </c>
      <c r="P51" s="54"/>
      <c r="Q51" s="54"/>
      <c r="R51" s="54"/>
      <c r="S51" s="47"/>
    </row>
    <row r="52" spans="2:19" ht="41.65" customHeight="1" x14ac:dyDescent="0.25">
      <c r="B52" s="48" t="s">
        <v>105</v>
      </c>
      <c r="C52" s="49" t="s">
        <v>47</v>
      </c>
      <c r="D52" s="50" t="s">
        <v>106</v>
      </c>
      <c r="E52" s="45">
        <f t="shared" si="11"/>
        <v>9698517.8900000006</v>
      </c>
      <c r="F52" s="54"/>
      <c r="G52" s="45">
        <f t="shared" si="12"/>
        <v>9698517.8900000006</v>
      </c>
      <c r="H52" s="54">
        <v>2985927.61</v>
      </c>
      <c r="I52" s="54"/>
      <c r="J52" s="54"/>
      <c r="K52" s="54"/>
      <c r="L52" s="54"/>
      <c r="M52" s="54"/>
      <c r="N52" s="54"/>
      <c r="O52" s="54">
        <v>9698517.8900000006</v>
      </c>
      <c r="P52" s="54">
        <v>2703259.1</v>
      </c>
      <c r="Q52" s="54">
        <v>282668.51</v>
      </c>
      <c r="R52" s="54"/>
      <c r="S52" s="47"/>
    </row>
    <row r="53" spans="2:19" ht="15" customHeight="1" x14ac:dyDescent="0.25">
      <c r="B53" s="48" t="s">
        <v>107</v>
      </c>
      <c r="C53" s="49" t="s">
        <v>47</v>
      </c>
      <c r="D53" s="50" t="s">
        <v>108</v>
      </c>
      <c r="E53" s="45">
        <f t="shared" si="11"/>
        <v>61772588.859999999</v>
      </c>
      <c r="F53" s="54"/>
      <c r="G53" s="45">
        <f t="shared" si="12"/>
        <v>61772588.859999999</v>
      </c>
      <c r="H53" s="54"/>
      <c r="I53" s="54"/>
      <c r="J53" s="54"/>
      <c r="K53" s="54"/>
      <c r="L53" s="54"/>
      <c r="M53" s="54"/>
      <c r="N53" s="54"/>
      <c r="O53" s="54">
        <v>11009093.58</v>
      </c>
      <c r="P53" s="54">
        <v>13352013.619999999</v>
      </c>
      <c r="Q53" s="54">
        <v>37411481.659999996</v>
      </c>
      <c r="R53" s="54"/>
      <c r="S53" s="47"/>
    </row>
    <row r="54" spans="2:19" ht="15" hidden="1" customHeight="1" x14ac:dyDescent="0.25">
      <c r="B54" s="55"/>
      <c r="C54" s="49"/>
      <c r="D54" s="53"/>
      <c r="E54" s="45">
        <f t="shared" si="11"/>
        <v>0</v>
      </c>
      <c r="F54" s="71"/>
      <c r="G54" s="45">
        <f t="shared" si="12"/>
        <v>0</v>
      </c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47"/>
    </row>
    <row r="55" spans="2:19" ht="33.75" customHeight="1" x14ac:dyDescent="0.25">
      <c r="B55" s="72" t="s">
        <v>109</v>
      </c>
      <c r="C55" s="73" t="s">
        <v>77</v>
      </c>
      <c r="D55" s="74" t="s">
        <v>110</v>
      </c>
      <c r="E55" s="45">
        <f t="shared" si="11"/>
        <v>475685766.12000012</v>
      </c>
      <c r="F55" s="45">
        <f>F56+F61+F70+F73+F78+F82+F87+F92+F97</f>
        <v>0</v>
      </c>
      <c r="G55" s="45">
        <f t="shared" si="12"/>
        <v>475685766.12000012</v>
      </c>
      <c r="H55" s="45">
        <f t="shared" ref="H55:R55" si="14">H56+H61+H70+H73+H78+H82+H87+H92+H97</f>
        <v>58351423.979999997</v>
      </c>
      <c r="I55" s="45">
        <f t="shared" si="14"/>
        <v>0</v>
      </c>
      <c r="J55" s="45">
        <f t="shared" si="14"/>
        <v>0</v>
      </c>
      <c r="K55" s="45">
        <f t="shared" si="14"/>
        <v>0</v>
      </c>
      <c r="L55" s="45">
        <f t="shared" si="14"/>
        <v>0</v>
      </c>
      <c r="M55" s="45">
        <f t="shared" si="14"/>
        <v>0</v>
      </c>
      <c r="N55" s="45">
        <f t="shared" si="14"/>
        <v>0</v>
      </c>
      <c r="O55" s="45">
        <f t="shared" si="14"/>
        <v>443790314.29000008</v>
      </c>
      <c r="P55" s="45">
        <f t="shared" si="14"/>
        <v>41875454.849999994</v>
      </c>
      <c r="Q55" s="45">
        <f t="shared" si="14"/>
        <v>48371420.960000008</v>
      </c>
      <c r="R55" s="45">
        <f t="shared" si="14"/>
        <v>0</v>
      </c>
      <c r="S55" s="47"/>
    </row>
    <row r="56" spans="2:19" ht="33.75" customHeight="1" x14ac:dyDescent="0.25">
      <c r="B56" s="42" t="s">
        <v>111</v>
      </c>
      <c r="C56" s="43" t="s">
        <v>86</v>
      </c>
      <c r="D56" s="44" t="s">
        <v>112</v>
      </c>
      <c r="E56" s="45">
        <f t="shared" si="11"/>
        <v>78632901.780000001</v>
      </c>
      <c r="F56" s="46">
        <f>SUM(F57:F60)</f>
        <v>0</v>
      </c>
      <c r="G56" s="45">
        <f t="shared" si="12"/>
        <v>78632901.780000001</v>
      </c>
      <c r="H56" s="46">
        <f t="shared" ref="H56:R56" si="15">SUM(H57:H60)</f>
        <v>0</v>
      </c>
      <c r="I56" s="46">
        <f t="shared" si="15"/>
        <v>0</v>
      </c>
      <c r="J56" s="46">
        <f t="shared" si="15"/>
        <v>0</v>
      </c>
      <c r="K56" s="46">
        <f t="shared" si="15"/>
        <v>0</v>
      </c>
      <c r="L56" s="46">
        <f t="shared" si="15"/>
        <v>0</v>
      </c>
      <c r="M56" s="46">
        <f t="shared" si="15"/>
        <v>0</v>
      </c>
      <c r="N56" s="46">
        <f t="shared" si="15"/>
        <v>0</v>
      </c>
      <c r="O56" s="46">
        <f t="shared" si="15"/>
        <v>64302853.769999996</v>
      </c>
      <c r="P56" s="46">
        <f t="shared" si="15"/>
        <v>0</v>
      </c>
      <c r="Q56" s="46">
        <f t="shared" si="15"/>
        <v>14330048.010000002</v>
      </c>
      <c r="R56" s="46">
        <f t="shared" si="15"/>
        <v>0</v>
      </c>
      <c r="S56" s="47"/>
    </row>
    <row r="57" spans="2:19" ht="15" customHeight="1" x14ac:dyDescent="0.25">
      <c r="B57" s="48" t="s">
        <v>113</v>
      </c>
      <c r="C57" s="49" t="s">
        <v>86</v>
      </c>
      <c r="D57" s="50" t="s">
        <v>114</v>
      </c>
      <c r="E57" s="45">
        <f t="shared" si="11"/>
        <v>58752889.129999995</v>
      </c>
      <c r="F57" s="51"/>
      <c r="G57" s="45">
        <f t="shared" si="12"/>
        <v>58752889.129999995</v>
      </c>
      <c r="H57" s="51"/>
      <c r="I57" s="51"/>
      <c r="J57" s="51"/>
      <c r="K57" s="51"/>
      <c r="L57" s="51"/>
      <c r="M57" s="51"/>
      <c r="N57" s="51"/>
      <c r="O57" s="51">
        <v>48056467.079999998</v>
      </c>
      <c r="P57" s="51"/>
      <c r="Q57" s="51">
        <v>10696422.050000001</v>
      </c>
      <c r="R57" s="51"/>
      <c r="S57" s="47"/>
    </row>
    <row r="58" spans="2:19" ht="21.4" customHeight="1" x14ac:dyDescent="0.25">
      <c r="B58" s="48" t="s">
        <v>115</v>
      </c>
      <c r="C58" s="49" t="s">
        <v>86</v>
      </c>
      <c r="D58" s="50" t="s">
        <v>116</v>
      </c>
      <c r="E58" s="45">
        <f t="shared" si="11"/>
        <v>2252250</v>
      </c>
      <c r="F58" s="51"/>
      <c r="G58" s="45">
        <f t="shared" si="12"/>
        <v>2252250</v>
      </c>
      <c r="H58" s="51"/>
      <c r="I58" s="51"/>
      <c r="J58" s="51"/>
      <c r="K58" s="51"/>
      <c r="L58" s="51"/>
      <c r="M58" s="51"/>
      <c r="N58" s="51"/>
      <c r="O58" s="51">
        <v>1811150</v>
      </c>
      <c r="P58" s="51"/>
      <c r="Q58" s="51">
        <v>441100</v>
      </c>
      <c r="R58" s="51"/>
      <c r="S58" s="47"/>
    </row>
    <row r="59" spans="2:19" ht="15" customHeight="1" x14ac:dyDescent="0.25">
      <c r="B59" s="48" t="s">
        <v>117</v>
      </c>
      <c r="C59" s="49" t="s">
        <v>86</v>
      </c>
      <c r="D59" s="50" t="s">
        <v>118</v>
      </c>
      <c r="E59" s="45">
        <f t="shared" si="11"/>
        <v>17627762.649999999</v>
      </c>
      <c r="F59" s="51"/>
      <c r="G59" s="45">
        <f t="shared" si="12"/>
        <v>17627762.649999999</v>
      </c>
      <c r="H59" s="51"/>
      <c r="I59" s="51"/>
      <c r="J59" s="51"/>
      <c r="K59" s="51"/>
      <c r="L59" s="51"/>
      <c r="M59" s="51"/>
      <c r="N59" s="51"/>
      <c r="O59" s="51">
        <v>14435236.689999999</v>
      </c>
      <c r="P59" s="51"/>
      <c r="Q59" s="51">
        <v>3192525.96</v>
      </c>
      <c r="R59" s="51"/>
      <c r="S59" s="47"/>
    </row>
    <row r="60" spans="2:19" ht="15" hidden="1" customHeight="1" x14ac:dyDescent="0.25">
      <c r="B60" s="56"/>
      <c r="C60" s="49"/>
      <c r="D60" s="53"/>
      <c r="E60" s="45">
        <f t="shared" si="11"/>
        <v>0</v>
      </c>
      <c r="F60" s="51"/>
      <c r="G60" s="45">
        <f t="shared" si="12"/>
        <v>0</v>
      </c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47"/>
    </row>
    <row r="61" spans="2:19" ht="22.5" customHeight="1" x14ac:dyDescent="0.25">
      <c r="B61" s="42" t="s">
        <v>119</v>
      </c>
      <c r="C61" s="43" t="s">
        <v>91</v>
      </c>
      <c r="D61" s="44" t="s">
        <v>120</v>
      </c>
      <c r="E61" s="45">
        <f t="shared" si="11"/>
        <v>101204724.99000001</v>
      </c>
      <c r="F61" s="46">
        <f>SUM(F62:F69)</f>
        <v>0</v>
      </c>
      <c r="G61" s="45">
        <f t="shared" si="12"/>
        <v>101204724.99000001</v>
      </c>
      <c r="H61" s="46">
        <f t="shared" ref="H61:R61" si="16">SUM(H62:H69)</f>
        <v>0</v>
      </c>
      <c r="I61" s="46">
        <f t="shared" si="16"/>
        <v>0</v>
      </c>
      <c r="J61" s="46">
        <f t="shared" si="16"/>
        <v>0</v>
      </c>
      <c r="K61" s="46">
        <f t="shared" si="16"/>
        <v>0</v>
      </c>
      <c r="L61" s="46">
        <f t="shared" si="16"/>
        <v>0</v>
      </c>
      <c r="M61" s="46">
        <f t="shared" si="16"/>
        <v>0</v>
      </c>
      <c r="N61" s="46">
        <f t="shared" si="16"/>
        <v>0</v>
      </c>
      <c r="O61" s="46">
        <f t="shared" si="16"/>
        <v>43826570.18</v>
      </c>
      <c r="P61" s="46">
        <f t="shared" si="16"/>
        <v>29288937.629999999</v>
      </c>
      <c r="Q61" s="46">
        <f t="shared" si="16"/>
        <v>28089217.180000003</v>
      </c>
      <c r="R61" s="46">
        <f t="shared" si="16"/>
        <v>0</v>
      </c>
      <c r="S61" s="47"/>
    </row>
    <row r="62" spans="2:19" ht="15" customHeight="1" x14ac:dyDescent="0.25">
      <c r="B62" s="48" t="s">
        <v>121</v>
      </c>
      <c r="C62" s="49" t="s">
        <v>91</v>
      </c>
      <c r="D62" s="50" t="s">
        <v>122</v>
      </c>
      <c r="E62" s="45">
        <f t="shared" si="11"/>
        <v>977536.6399999999</v>
      </c>
      <c r="F62" s="51"/>
      <c r="G62" s="45">
        <f t="shared" si="12"/>
        <v>977536.6399999999</v>
      </c>
      <c r="H62" s="51"/>
      <c r="I62" s="51"/>
      <c r="J62" s="51"/>
      <c r="K62" s="51"/>
      <c r="L62" s="51"/>
      <c r="M62" s="51"/>
      <c r="N62" s="51"/>
      <c r="O62" s="51">
        <v>689560.23</v>
      </c>
      <c r="P62" s="51"/>
      <c r="Q62" s="51">
        <v>287976.40999999997</v>
      </c>
      <c r="R62" s="51"/>
      <c r="S62" s="47"/>
    </row>
    <row r="63" spans="2:19" ht="15" customHeight="1" x14ac:dyDescent="0.25">
      <c r="B63" s="48" t="s">
        <v>123</v>
      </c>
      <c r="C63" s="49" t="s">
        <v>91</v>
      </c>
      <c r="D63" s="50" t="s">
        <v>124</v>
      </c>
      <c r="E63" s="45">
        <f t="shared" si="11"/>
        <v>15327017.800000001</v>
      </c>
      <c r="F63" s="51"/>
      <c r="G63" s="45">
        <f t="shared" si="12"/>
        <v>15327017.800000001</v>
      </c>
      <c r="H63" s="51"/>
      <c r="I63" s="51"/>
      <c r="J63" s="51"/>
      <c r="K63" s="51"/>
      <c r="L63" s="51"/>
      <c r="M63" s="51"/>
      <c r="N63" s="51"/>
      <c r="O63" s="51">
        <v>15327017.800000001</v>
      </c>
      <c r="P63" s="51"/>
      <c r="Q63" s="51"/>
      <c r="R63" s="51"/>
      <c r="S63" s="47"/>
    </row>
    <row r="64" spans="2:19" ht="15" customHeight="1" x14ac:dyDescent="0.25">
      <c r="B64" s="48" t="s">
        <v>125</v>
      </c>
      <c r="C64" s="49" t="s">
        <v>91</v>
      </c>
      <c r="D64" s="50" t="s">
        <v>126</v>
      </c>
      <c r="E64" s="45">
        <f t="shared" si="11"/>
        <v>14114549.4</v>
      </c>
      <c r="F64" s="51"/>
      <c r="G64" s="45">
        <f t="shared" si="12"/>
        <v>14114549.4</v>
      </c>
      <c r="H64" s="51"/>
      <c r="I64" s="51"/>
      <c r="J64" s="51"/>
      <c r="K64" s="51"/>
      <c r="L64" s="51"/>
      <c r="M64" s="51"/>
      <c r="N64" s="51"/>
      <c r="O64" s="51">
        <v>2867410.36</v>
      </c>
      <c r="P64" s="51">
        <v>6380221.0599999996</v>
      </c>
      <c r="Q64" s="51">
        <v>4866917.9800000004</v>
      </c>
      <c r="R64" s="51"/>
      <c r="S64" s="47"/>
    </row>
    <row r="65" spans="2:19" ht="31.7" customHeight="1" x14ac:dyDescent="0.25">
      <c r="B65" s="48" t="s">
        <v>127</v>
      </c>
      <c r="C65" s="49" t="s">
        <v>91</v>
      </c>
      <c r="D65" s="50" t="s">
        <v>128</v>
      </c>
      <c r="E65" s="45">
        <f t="shared" si="11"/>
        <v>404080</v>
      </c>
      <c r="F65" s="51"/>
      <c r="G65" s="45">
        <f t="shared" si="12"/>
        <v>404080</v>
      </c>
      <c r="H65" s="51"/>
      <c r="I65" s="51"/>
      <c r="J65" s="51"/>
      <c r="K65" s="51"/>
      <c r="L65" s="51"/>
      <c r="M65" s="51"/>
      <c r="N65" s="51"/>
      <c r="O65" s="51">
        <v>400000</v>
      </c>
      <c r="P65" s="51"/>
      <c r="Q65" s="51">
        <v>4080</v>
      </c>
      <c r="R65" s="51"/>
      <c r="S65" s="47"/>
    </row>
    <row r="66" spans="2:19" ht="15" customHeight="1" x14ac:dyDescent="0.25">
      <c r="B66" s="48" t="s">
        <v>129</v>
      </c>
      <c r="C66" s="49" t="s">
        <v>91</v>
      </c>
      <c r="D66" s="50" t="s">
        <v>130</v>
      </c>
      <c r="E66" s="45">
        <f t="shared" si="11"/>
        <v>38239371.379999995</v>
      </c>
      <c r="F66" s="51"/>
      <c r="G66" s="45">
        <f t="shared" si="12"/>
        <v>38239371.379999995</v>
      </c>
      <c r="H66" s="51"/>
      <c r="I66" s="51"/>
      <c r="J66" s="51"/>
      <c r="K66" s="51"/>
      <c r="L66" s="51"/>
      <c r="M66" s="51"/>
      <c r="N66" s="51"/>
      <c r="O66" s="51">
        <v>8562928.3599999994</v>
      </c>
      <c r="P66" s="51">
        <v>15155913.449999999</v>
      </c>
      <c r="Q66" s="51">
        <v>14520529.57</v>
      </c>
      <c r="R66" s="51"/>
      <c r="S66" s="47"/>
    </row>
    <row r="67" spans="2:19" ht="15" customHeight="1" x14ac:dyDescent="0.25">
      <c r="B67" s="48" t="s">
        <v>131</v>
      </c>
      <c r="C67" s="49" t="s">
        <v>91</v>
      </c>
      <c r="D67" s="50" t="s">
        <v>132</v>
      </c>
      <c r="E67" s="45">
        <f t="shared" si="11"/>
        <v>32108727.890000001</v>
      </c>
      <c r="F67" s="51"/>
      <c r="G67" s="45">
        <f t="shared" si="12"/>
        <v>32108727.890000001</v>
      </c>
      <c r="H67" s="51"/>
      <c r="I67" s="51"/>
      <c r="J67" s="51"/>
      <c r="K67" s="51"/>
      <c r="L67" s="51"/>
      <c r="M67" s="51"/>
      <c r="N67" s="51"/>
      <c r="O67" s="51">
        <v>15968136.9</v>
      </c>
      <c r="P67" s="51">
        <v>7752803.1200000001</v>
      </c>
      <c r="Q67" s="51">
        <v>8387787.8700000001</v>
      </c>
      <c r="R67" s="51"/>
      <c r="S67" s="47"/>
    </row>
    <row r="68" spans="2:19" ht="15" customHeight="1" x14ac:dyDescent="0.25">
      <c r="B68" s="48" t="s">
        <v>133</v>
      </c>
      <c r="C68" s="49" t="s">
        <v>91</v>
      </c>
      <c r="D68" s="50" t="s">
        <v>134</v>
      </c>
      <c r="E68" s="45">
        <f t="shared" si="11"/>
        <v>33441.879999999997</v>
      </c>
      <c r="F68" s="51"/>
      <c r="G68" s="45">
        <f t="shared" si="12"/>
        <v>33441.879999999997</v>
      </c>
      <c r="H68" s="51"/>
      <c r="I68" s="51"/>
      <c r="J68" s="51"/>
      <c r="K68" s="51"/>
      <c r="L68" s="51"/>
      <c r="M68" s="51"/>
      <c r="N68" s="51"/>
      <c r="O68" s="51">
        <v>11516.53</v>
      </c>
      <c r="P68" s="51"/>
      <c r="Q68" s="51">
        <v>21925.35</v>
      </c>
      <c r="R68" s="51"/>
      <c r="S68" s="47"/>
    </row>
    <row r="69" spans="2:19" ht="15" hidden="1" customHeight="1" x14ac:dyDescent="0.25">
      <c r="B69" s="56"/>
      <c r="C69" s="49"/>
      <c r="D69" s="53"/>
      <c r="E69" s="45">
        <f t="shared" si="11"/>
        <v>0</v>
      </c>
      <c r="F69" s="51"/>
      <c r="G69" s="45">
        <f t="shared" si="12"/>
        <v>0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47"/>
    </row>
    <row r="70" spans="2:19" ht="33.75" customHeight="1" x14ac:dyDescent="0.25">
      <c r="B70" s="42" t="s">
        <v>135</v>
      </c>
      <c r="C70" s="43" t="s">
        <v>102</v>
      </c>
      <c r="D70" s="44" t="s">
        <v>136</v>
      </c>
      <c r="E70" s="45">
        <f t="shared" si="11"/>
        <v>8709.51</v>
      </c>
      <c r="F70" s="46">
        <f>SUM(F71:F72)</f>
        <v>0</v>
      </c>
      <c r="G70" s="45">
        <f t="shared" si="12"/>
        <v>8709.51</v>
      </c>
      <c r="H70" s="46">
        <f t="shared" ref="H70:R70" si="17">SUM(H71:H72)</f>
        <v>0</v>
      </c>
      <c r="I70" s="46">
        <f t="shared" si="17"/>
        <v>0</v>
      </c>
      <c r="J70" s="46">
        <f t="shared" si="17"/>
        <v>0</v>
      </c>
      <c r="K70" s="46">
        <f t="shared" si="17"/>
        <v>0</v>
      </c>
      <c r="L70" s="46">
        <f t="shared" si="17"/>
        <v>0</v>
      </c>
      <c r="M70" s="46">
        <f t="shared" si="17"/>
        <v>0</v>
      </c>
      <c r="N70" s="46">
        <f t="shared" si="17"/>
        <v>0</v>
      </c>
      <c r="O70" s="46">
        <f t="shared" si="17"/>
        <v>8709.51</v>
      </c>
      <c r="P70" s="46">
        <f t="shared" si="17"/>
        <v>0</v>
      </c>
      <c r="Q70" s="46">
        <f t="shared" si="17"/>
        <v>0</v>
      </c>
      <c r="R70" s="46">
        <f t="shared" si="17"/>
        <v>0</v>
      </c>
      <c r="S70" s="47"/>
    </row>
    <row r="71" spans="2:19" ht="15" customHeight="1" x14ac:dyDescent="0.25">
      <c r="B71" s="48" t="s">
        <v>137</v>
      </c>
      <c r="C71" s="49" t="s">
        <v>102</v>
      </c>
      <c r="D71" s="50" t="s">
        <v>138</v>
      </c>
      <c r="E71" s="45">
        <f t="shared" si="11"/>
        <v>8709.51</v>
      </c>
      <c r="F71" s="54"/>
      <c r="G71" s="45">
        <f t="shared" si="12"/>
        <v>8709.51</v>
      </c>
      <c r="H71" s="51"/>
      <c r="I71" s="51"/>
      <c r="J71" s="51"/>
      <c r="K71" s="51"/>
      <c r="L71" s="51"/>
      <c r="M71" s="51"/>
      <c r="N71" s="51"/>
      <c r="O71" s="51">
        <v>8709.51</v>
      </c>
      <c r="P71" s="51"/>
      <c r="Q71" s="51"/>
      <c r="R71" s="51"/>
      <c r="S71" s="47"/>
    </row>
    <row r="72" spans="2:19" ht="15" hidden="1" customHeight="1" x14ac:dyDescent="0.25">
      <c r="B72" s="56"/>
      <c r="C72" s="49"/>
      <c r="D72" s="53"/>
      <c r="E72" s="45">
        <f t="shared" si="11"/>
        <v>0</v>
      </c>
      <c r="F72" s="54"/>
      <c r="G72" s="45">
        <f t="shared" si="12"/>
        <v>0</v>
      </c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47"/>
    </row>
    <row r="73" spans="2:19" ht="33.75" customHeight="1" x14ac:dyDescent="0.25">
      <c r="B73" s="42" t="s">
        <v>139</v>
      </c>
      <c r="C73" s="43" t="s">
        <v>112</v>
      </c>
      <c r="D73" s="44" t="s">
        <v>140</v>
      </c>
      <c r="E73" s="45">
        <f t="shared" si="11"/>
        <v>251398251.42000002</v>
      </c>
      <c r="F73" s="46">
        <f>SUM(F74:F77)</f>
        <v>0</v>
      </c>
      <c r="G73" s="45">
        <f t="shared" si="12"/>
        <v>251398251.42000002</v>
      </c>
      <c r="H73" s="46">
        <f t="shared" ref="H73:R73" si="18">SUM(H74:H77)</f>
        <v>0</v>
      </c>
      <c r="I73" s="46">
        <f t="shared" si="18"/>
        <v>0</v>
      </c>
      <c r="J73" s="46">
        <f t="shared" si="18"/>
        <v>0</v>
      </c>
      <c r="K73" s="46">
        <f t="shared" si="18"/>
        <v>0</v>
      </c>
      <c r="L73" s="46">
        <f t="shared" si="18"/>
        <v>0</v>
      </c>
      <c r="M73" s="46">
        <f t="shared" si="18"/>
        <v>0</v>
      </c>
      <c r="N73" s="46">
        <f t="shared" si="18"/>
        <v>0</v>
      </c>
      <c r="O73" s="46">
        <f t="shared" si="18"/>
        <v>249464907.13000003</v>
      </c>
      <c r="P73" s="46">
        <f t="shared" si="18"/>
        <v>1920389.54</v>
      </c>
      <c r="Q73" s="46">
        <f t="shared" si="18"/>
        <v>12954.75</v>
      </c>
      <c r="R73" s="46">
        <f t="shared" si="18"/>
        <v>0</v>
      </c>
      <c r="S73" s="47"/>
    </row>
    <row r="74" spans="2:19" ht="31.7" customHeight="1" x14ac:dyDescent="0.25">
      <c r="B74" s="48" t="s">
        <v>141</v>
      </c>
      <c r="C74" s="49" t="s">
        <v>112</v>
      </c>
      <c r="D74" s="50" t="s">
        <v>142</v>
      </c>
      <c r="E74" s="45">
        <f t="shared" si="11"/>
        <v>241924502.52000001</v>
      </c>
      <c r="F74" s="51"/>
      <c r="G74" s="45">
        <f t="shared" si="12"/>
        <v>241924502.52000001</v>
      </c>
      <c r="H74" s="51"/>
      <c r="I74" s="51"/>
      <c r="J74" s="51"/>
      <c r="K74" s="51"/>
      <c r="L74" s="51"/>
      <c r="M74" s="51"/>
      <c r="N74" s="51"/>
      <c r="O74" s="51">
        <v>241924502.52000001</v>
      </c>
      <c r="P74" s="51"/>
      <c r="Q74" s="51"/>
      <c r="R74" s="51"/>
      <c r="S74" s="47"/>
    </row>
    <row r="75" spans="2:19" ht="41.65" customHeight="1" x14ac:dyDescent="0.25">
      <c r="B75" s="48" t="s">
        <v>143</v>
      </c>
      <c r="C75" s="49" t="s">
        <v>112</v>
      </c>
      <c r="D75" s="50" t="s">
        <v>144</v>
      </c>
      <c r="E75" s="45">
        <f t="shared" si="11"/>
        <v>9460794.1500000004</v>
      </c>
      <c r="F75" s="51"/>
      <c r="G75" s="45">
        <f t="shared" si="12"/>
        <v>9460794.1500000004</v>
      </c>
      <c r="H75" s="51"/>
      <c r="I75" s="51"/>
      <c r="J75" s="51"/>
      <c r="K75" s="51"/>
      <c r="L75" s="51"/>
      <c r="M75" s="51"/>
      <c r="N75" s="51"/>
      <c r="O75" s="51">
        <v>7540404.6100000003</v>
      </c>
      <c r="P75" s="51">
        <v>1920389.54</v>
      </c>
      <c r="Q75" s="51"/>
      <c r="R75" s="51"/>
      <c r="S75" s="47"/>
    </row>
    <row r="76" spans="2:19" ht="31.7" customHeight="1" x14ac:dyDescent="0.25">
      <c r="B76" s="48" t="s">
        <v>145</v>
      </c>
      <c r="C76" s="49" t="s">
        <v>112</v>
      </c>
      <c r="D76" s="50" t="s">
        <v>146</v>
      </c>
      <c r="E76" s="45">
        <f t="shared" si="11"/>
        <v>12954.75</v>
      </c>
      <c r="F76" s="51"/>
      <c r="G76" s="45">
        <f t="shared" si="12"/>
        <v>12954.75</v>
      </c>
      <c r="H76" s="51"/>
      <c r="I76" s="51"/>
      <c r="J76" s="51"/>
      <c r="K76" s="51"/>
      <c r="L76" s="51"/>
      <c r="M76" s="51"/>
      <c r="N76" s="51"/>
      <c r="O76" s="51"/>
      <c r="P76" s="51"/>
      <c r="Q76" s="51">
        <v>12954.75</v>
      </c>
      <c r="R76" s="51"/>
      <c r="S76" s="47"/>
    </row>
    <row r="77" spans="2:19" ht="15" hidden="1" customHeight="1" x14ac:dyDescent="0.25">
      <c r="B77" s="56"/>
      <c r="C77" s="49"/>
      <c r="D77" s="53"/>
      <c r="E77" s="45">
        <f t="shared" si="11"/>
        <v>0</v>
      </c>
      <c r="F77" s="51"/>
      <c r="G77" s="45">
        <f t="shared" si="12"/>
        <v>0</v>
      </c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47"/>
    </row>
    <row r="78" spans="2:19" ht="22.5" customHeight="1" x14ac:dyDescent="0.25">
      <c r="B78" s="42" t="s">
        <v>147</v>
      </c>
      <c r="C78" s="43" t="s">
        <v>136</v>
      </c>
      <c r="D78" s="44" t="s">
        <v>148</v>
      </c>
      <c r="E78" s="45">
        <f t="shared" si="11"/>
        <v>0</v>
      </c>
      <c r="F78" s="46">
        <f>SUM(F79:F81)</f>
        <v>0</v>
      </c>
      <c r="G78" s="45">
        <f t="shared" si="12"/>
        <v>0</v>
      </c>
      <c r="H78" s="46">
        <f t="shared" ref="H78:R78" si="19">SUM(H79:H81)</f>
        <v>58351423.979999997</v>
      </c>
      <c r="I78" s="46">
        <f t="shared" si="19"/>
        <v>0</v>
      </c>
      <c r="J78" s="46">
        <f t="shared" si="19"/>
        <v>0</v>
      </c>
      <c r="K78" s="46">
        <f t="shared" si="19"/>
        <v>0</v>
      </c>
      <c r="L78" s="46">
        <f t="shared" si="19"/>
        <v>0</v>
      </c>
      <c r="M78" s="46">
        <f t="shared" si="19"/>
        <v>0</v>
      </c>
      <c r="N78" s="46">
        <f t="shared" si="19"/>
        <v>0</v>
      </c>
      <c r="O78" s="46">
        <f t="shared" si="19"/>
        <v>57566621.979999997</v>
      </c>
      <c r="P78" s="46">
        <f t="shared" si="19"/>
        <v>313800</v>
      </c>
      <c r="Q78" s="46">
        <f t="shared" si="19"/>
        <v>471002</v>
      </c>
      <c r="R78" s="46">
        <f t="shared" si="19"/>
        <v>0</v>
      </c>
      <c r="S78" s="47"/>
    </row>
    <row r="79" spans="2:19" ht="31.7" customHeight="1" x14ac:dyDescent="0.25">
      <c r="B79" s="48" t="s">
        <v>149</v>
      </c>
      <c r="C79" s="49" t="s">
        <v>136</v>
      </c>
      <c r="D79" s="50" t="s">
        <v>150</v>
      </c>
      <c r="E79" s="45">
        <f t="shared" si="11"/>
        <v>0</v>
      </c>
      <c r="F79" s="51"/>
      <c r="G79" s="45">
        <f t="shared" si="12"/>
        <v>0</v>
      </c>
      <c r="H79" s="51">
        <v>55365498.369999997</v>
      </c>
      <c r="I79" s="51"/>
      <c r="J79" s="51"/>
      <c r="K79" s="51"/>
      <c r="L79" s="51"/>
      <c r="M79" s="51"/>
      <c r="N79" s="51"/>
      <c r="O79" s="51">
        <v>54580696.369999997</v>
      </c>
      <c r="P79" s="51">
        <v>313800</v>
      </c>
      <c r="Q79" s="51">
        <v>471002</v>
      </c>
      <c r="R79" s="51"/>
      <c r="S79" s="47"/>
    </row>
    <row r="80" spans="2:19" ht="31.7" customHeight="1" x14ac:dyDescent="0.25">
      <c r="B80" s="48" t="s">
        <v>151</v>
      </c>
      <c r="C80" s="49" t="s">
        <v>136</v>
      </c>
      <c r="D80" s="50" t="s">
        <v>152</v>
      </c>
      <c r="E80" s="45">
        <f t="shared" si="11"/>
        <v>0</v>
      </c>
      <c r="F80" s="51"/>
      <c r="G80" s="45">
        <f t="shared" si="12"/>
        <v>0</v>
      </c>
      <c r="H80" s="51">
        <v>2985925.61</v>
      </c>
      <c r="I80" s="51"/>
      <c r="J80" s="51"/>
      <c r="K80" s="51"/>
      <c r="L80" s="51"/>
      <c r="M80" s="51"/>
      <c r="N80" s="51"/>
      <c r="O80" s="51">
        <v>2985925.61</v>
      </c>
      <c r="P80" s="51"/>
      <c r="Q80" s="51"/>
      <c r="R80" s="51"/>
      <c r="S80" s="47"/>
    </row>
    <row r="81" spans="2:19" ht="15" hidden="1" customHeight="1" x14ac:dyDescent="0.25">
      <c r="B81" s="56"/>
      <c r="C81" s="49"/>
      <c r="D81" s="53"/>
      <c r="E81" s="45">
        <f t="shared" si="11"/>
        <v>0</v>
      </c>
      <c r="F81" s="51"/>
      <c r="G81" s="45">
        <f t="shared" si="12"/>
        <v>0</v>
      </c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47"/>
    </row>
    <row r="82" spans="2:19" ht="22.5" customHeight="1" x14ac:dyDescent="0.25">
      <c r="B82" s="42" t="s">
        <v>153</v>
      </c>
      <c r="C82" s="43" t="s">
        <v>140</v>
      </c>
      <c r="D82" s="44" t="s">
        <v>154</v>
      </c>
      <c r="E82" s="45">
        <f t="shared" ref="E82:E113" si="20">G82+R82-F82</f>
        <v>13065276.410000002</v>
      </c>
      <c r="F82" s="46">
        <f>SUM(F83:F86)</f>
        <v>0</v>
      </c>
      <c r="G82" s="45">
        <f t="shared" ref="G82:G113" si="21">I82+J82+K82+N82+P82+L82+M82+O82+Q82-H82</f>
        <v>13065276.410000002</v>
      </c>
      <c r="H82" s="46">
        <f t="shared" ref="H82:R82" si="22">SUM(H83:H86)</f>
        <v>0</v>
      </c>
      <c r="I82" s="46">
        <f t="shared" si="22"/>
        <v>0</v>
      </c>
      <c r="J82" s="46">
        <f t="shared" si="22"/>
        <v>0</v>
      </c>
      <c r="K82" s="46">
        <f t="shared" si="22"/>
        <v>0</v>
      </c>
      <c r="L82" s="46">
        <f t="shared" si="22"/>
        <v>0</v>
      </c>
      <c r="M82" s="46">
        <f t="shared" si="22"/>
        <v>0</v>
      </c>
      <c r="N82" s="46">
        <f t="shared" si="22"/>
        <v>0</v>
      </c>
      <c r="O82" s="46">
        <f t="shared" si="22"/>
        <v>11985853.850000001</v>
      </c>
      <c r="P82" s="46">
        <f t="shared" si="22"/>
        <v>188022.96</v>
      </c>
      <c r="Q82" s="46">
        <f t="shared" si="22"/>
        <v>891399.60000000009</v>
      </c>
      <c r="R82" s="46">
        <f t="shared" si="22"/>
        <v>0</v>
      </c>
      <c r="S82" s="47"/>
    </row>
    <row r="83" spans="2:19" ht="21.4" customHeight="1" x14ac:dyDescent="0.25">
      <c r="B83" s="48" t="s">
        <v>155</v>
      </c>
      <c r="C83" s="49" t="s">
        <v>140</v>
      </c>
      <c r="D83" s="50" t="s">
        <v>156</v>
      </c>
      <c r="E83" s="45">
        <f t="shared" si="20"/>
        <v>8669560.8000000007</v>
      </c>
      <c r="F83" s="51"/>
      <c r="G83" s="45">
        <f t="shared" si="21"/>
        <v>8669560.8000000007</v>
      </c>
      <c r="H83" s="51"/>
      <c r="I83" s="51"/>
      <c r="J83" s="51"/>
      <c r="K83" s="51"/>
      <c r="L83" s="51"/>
      <c r="M83" s="51"/>
      <c r="N83" s="51"/>
      <c r="O83" s="51">
        <v>8669560.8000000007</v>
      </c>
      <c r="P83" s="51"/>
      <c r="Q83" s="51"/>
      <c r="R83" s="51"/>
      <c r="S83" s="47"/>
    </row>
    <row r="84" spans="2:19" ht="31.7" customHeight="1" x14ac:dyDescent="0.25">
      <c r="B84" s="48" t="s">
        <v>157</v>
      </c>
      <c r="C84" s="49" t="s">
        <v>140</v>
      </c>
      <c r="D84" s="50" t="s">
        <v>158</v>
      </c>
      <c r="E84" s="45">
        <f t="shared" si="20"/>
        <v>4113008.2199999997</v>
      </c>
      <c r="F84" s="51"/>
      <c r="G84" s="45">
        <f t="shared" si="21"/>
        <v>4113008.2199999997</v>
      </c>
      <c r="H84" s="51"/>
      <c r="I84" s="51"/>
      <c r="J84" s="51"/>
      <c r="K84" s="51"/>
      <c r="L84" s="51"/>
      <c r="M84" s="51"/>
      <c r="N84" s="51"/>
      <c r="O84" s="51">
        <v>3081602.34</v>
      </c>
      <c r="P84" s="51">
        <v>188022.96</v>
      </c>
      <c r="Q84" s="51">
        <v>843382.92</v>
      </c>
      <c r="R84" s="51"/>
      <c r="S84" s="47"/>
    </row>
    <row r="85" spans="2:19" ht="21.4" customHeight="1" x14ac:dyDescent="0.25">
      <c r="B85" s="48" t="s">
        <v>159</v>
      </c>
      <c r="C85" s="49" t="s">
        <v>140</v>
      </c>
      <c r="D85" s="50" t="s">
        <v>160</v>
      </c>
      <c r="E85" s="45">
        <f t="shared" si="20"/>
        <v>282707.39</v>
      </c>
      <c r="F85" s="51"/>
      <c r="G85" s="45">
        <f t="shared" si="21"/>
        <v>282707.39</v>
      </c>
      <c r="H85" s="51"/>
      <c r="I85" s="51"/>
      <c r="J85" s="51"/>
      <c r="K85" s="51"/>
      <c r="L85" s="51"/>
      <c r="M85" s="51"/>
      <c r="N85" s="51"/>
      <c r="O85" s="51">
        <v>234690.71</v>
      </c>
      <c r="P85" s="51"/>
      <c r="Q85" s="51">
        <v>48016.68</v>
      </c>
      <c r="R85" s="51"/>
      <c r="S85" s="47"/>
    </row>
    <row r="86" spans="2:19" ht="15" hidden="1" customHeight="1" x14ac:dyDescent="0.25">
      <c r="B86" s="56"/>
      <c r="C86" s="75"/>
      <c r="D86" s="76"/>
      <c r="E86" s="45">
        <f t="shared" si="20"/>
        <v>0</v>
      </c>
      <c r="F86" s="51"/>
      <c r="G86" s="45">
        <f t="shared" si="21"/>
        <v>0</v>
      </c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47"/>
    </row>
    <row r="87" spans="2:19" ht="22.5" customHeight="1" x14ac:dyDescent="0.25">
      <c r="B87" s="42" t="s">
        <v>161</v>
      </c>
      <c r="C87" s="43" t="s">
        <v>148</v>
      </c>
      <c r="D87" s="44" t="s">
        <v>162</v>
      </c>
      <c r="E87" s="45">
        <f t="shared" si="20"/>
        <v>7155474.9000000004</v>
      </c>
      <c r="F87" s="46">
        <f>SUM(F88:F91)</f>
        <v>0</v>
      </c>
      <c r="G87" s="45">
        <f t="shared" si="21"/>
        <v>7155474.9000000004</v>
      </c>
      <c r="H87" s="46">
        <f t="shared" ref="H87:R87" si="23">SUM(H88:H91)</f>
        <v>0</v>
      </c>
      <c r="I87" s="46">
        <f t="shared" si="23"/>
        <v>0</v>
      </c>
      <c r="J87" s="46">
        <f t="shared" si="23"/>
        <v>0</v>
      </c>
      <c r="K87" s="46">
        <f t="shared" si="23"/>
        <v>0</v>
      </c>
      <c r="L87" s="46">
        <f t="shared" si="23"/>
        <v>0</v>
      </c>
      <c r="M87" s="46">
        <f t="shared" si="23"/>
        <v>0</v>
      </c>
      <c r="N87" s="46">
        <f t="shared" si="23"/>
        <v>0</v>
      </c>
      <c r="O87" s="46">
        <f t="shared" si="23"/>
        <v>2586197.3200000003</v>
      </c>
      <c r="P87" s="46">
        <f t="shared" si="23"/>
        <v>198000</v>
      </c>
      <c r="Q87" s="46">
        <f t="shared" si="23"/>
        <v>4371277.58</v>
      </c>
      <c r="R87" s="46">
        <f t="shared" si="23"/>
        <v>0</v>
      </c>
      <c r="S87" s="47"/>
    </row>
    <row r="88" spans="2:19" ht="15" customHeight="1" x14ac:dyDescent="0.25">
      <c r="B88" s="48" t="s">
        <v>163</v>
      </c>
      <c r="C88" s="49" t="s">
        <v>148</v>
      </c>
      <c r="D88" s="50" t="s">
        <v>164</v>
      </c>
      <c r="E88" s="45">
        <f t="shared" si="20"/>
        <v>3350904.09</v>
      </c>
      <c r="F88" s="51"/>
      <c r="G88" s="45">
        <f t="shared" si="21"/>
        <v>3350904.09</v>
      </c>
      <c r="H88" s="51"/>
      <c r="I88" s="51"/>
      <c r="J88" s="51"/>
      <c r="K88" s="51"/>
      <c r="L88" s="51"/>
      <c r="M88" s="51"/>
      <c r="N88" s="51"/>
      <c r="O88" s="51">
        <v>1433490.06</v>
      </c>
      <c r="P88" s="51"/>
      <c r="Q88" s="51">
        <v>1917414.03</v>
      </c>
      <c r="R88" s="51"/>
      <c r="S88" s="47"/>
    </row>
    <row r="89" spans="2:19" ht="15" customHeight="1" x14ac:dyDescent="0.25">
      <c r="B89" s="48" t="s">
        <v>165</v>
      </c>
      <c r="C89" s="49" t="s">
        <v>148</v>
      </c>
      <c r="D89" s="50" t="s">
        <v>166</v>
      </c>
      <c r="E89" s="45">
        <f t="shared" si="20"/>
        <v>2333599.96</v>
      </c>
      <c r="F89" s="51"/>
      <c r="G89" s="45">
        <f t="shared" si="21"/>
        <v>2333599.96</v>
      </c>
      <c r="H89" s="51"/>
      <c r="I89" s="51"/>
      <c r="J89" s="51"/>
      <c r="K89" s="51"/>
      <c r="L89" s="51"/>
      <c r="M89" s="51"/>
      <c r="N89" s="51"/>
      <c r="O89" s="51">
        <v>1152707.26</v>
      </c>
      <c r="P89" s="51">
        <v>198000</v>
      </c>
      <c r="Q89" s="51">
        <v>982892.7</v>
      </c>
      <c r="R89" s="51"/>
      <c r="S89" s="47"/>
    </row>
    <row r="90" spans="2:19" ht="15" customHeight="1" x14ac:dyDescent="0.25">
      <c r="B90" s="48" t="s">
        <v>167</v>
      </c>
      <c r="C90" s="49" t="s">
        <v>148</v>
      </c>
      <c r="D90" s="50" t="s">
        <v>168</v>
      </c>
      <c r="E90" s="45">
        <f t="shared" si="20"/>
        <v>1470970.85</v>
      </c>
      <c r="F90" s="51"/>
      <c r="G90" s="45">
        <f t="shared" si="21"/>
        <v>1470970.85</v>
      </c>
      <c r="H90" s="51"/>
      <c r="I90" s="51"/>
      <c r="J90" s="51"/>
      <c r="K90" s="51"/>
      <c r="L90" s="51"/>
      <c r="M90" s="51"/>
      <c r="N90" s="51"/>
      <c r="O90" s="51"/>
      <c r="P90" s="51"/>
      <c r="Q90" s="51">
        <v>1470970.85</v>
      </c>
      <c r="R90" s="51"/>
      <c r="S90" s="47"/>
    </row>
    <row r="91" spans="2:19" ht="15" hidden="1" customHeight="1" x14ac:dyDescent="0.25">
      <c r="B91" s="56"/>
      <c r="C91" s="49"/>
      <c r="D91" s="53"/>
      <c r="E91" s="45">
        <f t="shared" si="20"/>
        <v>0</v>
      </c>
      <c r="F91" s="51"/>
      <c r="G91" s="45">
        <f t="shared" si="21"/>
        <v>0</v>
      </c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47"/>
    </row>
    <row r="92" spans="2:19" ht="33.75" customHeight="1" x14ac:dyDescent="0.25">
      <c r="B92" s="42" t="s">
        <v>169</v>
      </c>
      <c r="C92" s="43" t="s">
        <v>154</v>
      </c>
      <c r="D92" s="44" t="s">
        <v>170</v>
      </c>
      <c r="E92" s="45">
        <f t="shared" si="20"/>
        <v>20983435.370000001</v>
      </c>
      <c r="F92" s="46">
        <f>SUM(F93:F96)</f>
        <v>0</v>
      </c>
      <c r="G92" s="45">
        <f t="shared" si="21"/>
        <v>20983435.370000001</v>
      </c>
      <c r="H92" s="46">
        <f t="shared" ref="H92:R92" si="24">SUM(H93:H96)</f>
        <v>0</v>
      </c>
      <c r="I92" s="46">
        <f t="shared" si="24"/>
        <v>0</v>
      </c>
      <c r="J92" s="46">
        <f t="shared" si="24"/>
        <v>0</v>
      </c>
      <c r="K92" s="46">
        <f t="shared" si="24"/>
        <v>0</v>
      </c>
      <c r="L92" s="46">
        <f t="shared" si="24"/>
        <v>0</v>
      </c>
      <c r="M92" s="46">
        <f t="shared" si="24"/>
        <v>0</v>
      </c>
      <c r="N92" s="46">
        <f t="shared" si="24"/>
        <v>0</v>
      </c>
      <c r="O92" s="46">
        <f t="shared" si="24"/>
        <v>11091943.73</v>
      </c>
      <c r="P92" s="46">
        <f t="shared" si="24"/>
        <v>9891491.6400000006</v>
      </c>
      <c r="Q92" s="46">
        <f t="shared" si="24"/>
        <v>0</v>
      </c>
      <c r="R92" s="46">
        <f t="shared" si="24"/>
        <v>0</v>
      </c>
      <c r="S92" s="47"/>
    </row>
    <row r="93" spans="2:19" ht="31.7" customHeight="1" x14ac:dyDescent="0.25">
      <c r="B93" s="48" t="s">
        <v>171</v>
      </c>
      <c r="C93" s="49" t="s">
        <v>154</v>
      </c>
      <c r="D93" s="50" t="s">
        <v>172</v>
      </c>
      <c r="E93" s="45">
        <f t="shared" si="20"/>
        <v>7678164.0599999996</v>
      </c>
      <c r="F93" s="51"/>
      <c r="G93" s="45">
        <f t="shared" si="21"/>
        <v>7678164.0599999996</v>
      </c>
      <c r="H93" s="51"/>
      <c r="I93" s="51"/>
      <c r="J93" s="51"/>
      <c r="K93" s="51"/>
      <c r="L93" s="51"/>
      <c r="M93" s="51"/>
      <c r="N93" s="51"/>
      <c r="O93" s="51">
        <v>7678164.0599999996</v>
      </c>
      <c r="P93" s="51"/>
      <c r="Q93" s="51"/>
      <c r="R93" s="51"/>
      <c r="S93" s="47"/>
    </row>
    <row r="94" spans="2:19" ht="31.7" customHeight="1" x14ac:dyDescent="0.25">
      <c r="B94" s="48" t="s">
        <v>173</v>
      </c>
      <c r="C94" s="49" t="s">
        <v>154</v>
      </c>
      <c r="D94" s="50" t="s">
        <v>174</v>
      </c>
      <c r="E94" s="45">
        <f t="shared" si="20"/>
        <v>1214629.67</v>
      </c>
      <c r="F94" s="51"/>
      <c r="G94" s="45">
        <f t="shared" si="21"/>
        <v>1214629.67</v>
      </c>
      <c r="H94" s="51"/>
      <c r="I94" s="51"/>
      <c r="J94" s="51"/>
      <c r="K94" s="51"/>
      <c r="L94" s="51"/>
      <c r="M94" s="51"/>
      <c r="N94" s="51"/>
      <c r="O94" s="51">
        <v>1214629.67</v>
      </c>
      <c r="P94" s="51"/>
      <c r="Q94" s="51"/>
      <c r="R94" s="51"/>
      <c r="S94" s="47"/>
    </row>
    <row r="95" spans="2:19" ht="41.65" customHeight="1" x14ac:dyDescent="0.25">
      <c r="B95" s="48" t="s">
        <v>175</v>
      </c>
      <c r="C95" s="49" t="s">
        <v>154</v>
      </c>
      <c r="D95" s="50" t="s">
        <v>176</v>
      </c>
      <c r="E95" s="45">
        <f t="shared" si="20"/>
        <v>12090641.640000001</v>
      </c>
      <c r="F95" s="51"/>
      <c r="G95" s="45">
        <f t="shared" si="21"/>
        <v>12090641.640000001</v>
      </c>
      <c r="H95" s="51"/>
      <c r="I95" s="51"/>
      <c r="J95" s="51"/>
      <c r="K95" s="51"/>
      <c r="L95" s="51"/>
      <c r="M95" s="51"/>
      <c r="N95" s="51"/>
      <c r="O95" s="51">
        <v>2199150</v>
      </c>
      <c r="P95" s="51">
        <v>9891491.6400000006</v>
      </c>
      <c r="Q95" s="51"/>
      <c r="R95" s="51"/>
      <c r="S95" s="47"/>
    </row>
    <row r="96" spans="2:19" ht="15" hidden="1" customHeight="1" x14ac:dyDescent="0.25">
      <c r="B96" s="52"/>
      <c r="C96" s="49"/>
      <c r="D96" s="53"/>
      <c r="E96" s="45">
        <f t="shared" si="20"/>
        <v>0</v>
      </c>
      <c r="F96" s="51"/>
      <c r="G96" s="45">
        <f t="shared" si="21"/>
        <v>0</v>
      </c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47"/>
    </row>
    <row r="97" spans="2:19" ht="22.5" customHeight="1" x14ac:dyDescent="0.25">
      <c r="B97" s="42" t="s">
        <v>177</v>
      </c>
      <c r="C97" s="43" t="s">
        <v>162</v>
      </c>
      <c r="D97" s="44" t="s">
        <v>178</v>
      </c>
      <c r="E97" s="45">
        <f t="shared" si="20"/>
        <v>3236991.7399999998</v>
      </c>
      <c r="F97" s="46">
        <f>SUM(F98:F104)</f>
        <v>0</v>
      </c>
      <c r="G97" s="45">
        <f t="shared" si="21"/>
        <v>3236991.7399999998</v>
      </c>
      <c r="H97" s="46">
        <f t="shared" ref="H97:R97" si="25">SUM(H98:H104)</f>
        <v>0</v>
      </c>
      <c r="I97" s="46">
        <f t="shared" si="25"/>
        <v>0</v>
      </c>
      <c r="J97" s="46">
        <f t="shared" si="25"/>
        <v>0</v>
      </c>
      <c r="K97" s="46">
        <f t="shared" si="25"/>
        <v>0</v>
      </c>
      <c r="L97" s="46">
        <f t="shared" si="25"/>
        <v>0</v>
      </c>
      <c r="M97" s="46">
        <f t="shared" si="25"/>
        <v>0</v>
      </c>
      <c r="N97" s="46">
        <f t="shared" si="25"/>
        <v>0</v>
      </c>
      <c r="O97" s="46">
        <f t="shared" si="25"/>
        <v>2956656.82</v>
      </c>
      <c r="P97" s="46">
        <f t="shared" si="25"/>
        <v>74813.08</v>
      </c>
      <c r="Q97" s="46">
        <f t="shared" si="25"/>
        <v>205521.84</v>
      </c>
      <c r="R97" s="46">
        <f t="shared" si="25"/>
        <v>0</v>
      </c>
      <c r="S97" s="47"/>
    </row>
    <row r="98" spans="2:19" ht="15" customHeight="1" x14ac:dyDescent="0.25">
      <c r="B98" s="48" t="s">
        <v>179</v>
      </c>
      <c r="C98" s="49" t="s">
        <v>162</v>
      </c>
      <c r="D98" s="50" t="s">
        <v>180</v>
      </c>
      <c r="E98" s="45">
        <f t="shared" si="20"/>
        <v>39191</v>
      </c>
      <c r="F98" s="51"/>
      <c r="G98" s="45">
        <f t="shared" si="21"/>
        <v>39191</v>
      </c>
      <c r="H98" s="51"/>
      <c r="I98" s="51"/>
      <c r="J98" s="51"/>
      <c r="K98" s="51"/>
      <c r="L98" s="51"/>
      <c r="M98" s="51"/>
      <c r="N98" s="51"/>
      <c r="O98" s="51">
        <v>23508</v>
      </c>
      <c r="P98" s="51"/>
      <c r="Q98" s="51">
        <v>15683</v>
      </c>
      <c r="R98" s="51"/>
      <c r="S98" s="47"/>
    </row>
    <row r="99" spans="2:19" ht="31.7" customHeight="1" x14ac:dyDescent="0.25">
      <c r="B99" s="48" t="s">
        <v>181</v>
      </c>
      <c r="C99" s="49" t="s">
        <v>162</v>
      </c>
      <c r="D99" s="50" t="s">
        <v>182</v>
      </c>
      <c r="E99" s="45">
        <f t="shared" si="20"/>
        <v>876.76</v>
      </c>
      <c r="F99" s="51"/>
      <c r="G99" s="45">
        <f t="shared" si="21"/>
        <v>876.76</v>
      </c>
      <c r="H99" s="51"/>
      <c r="I99" s="51"/>
      <c r="J99" s="51"/>
      <c r="K99" s="51"/>
      <c r="L99" s="51"/>
      <c r="M99" s="51"/>
      <c r="N99" s="51"/>
      <c r="O99" s="51"/>
      <c r="P99" s="51"/>
      <c r="Q99" s="51">
        <v>876.76</v>
      </c>
      <c r="R99" s="51"/>
      <c r="S99" s="47"/>
    </row>
    <row r="100" spans="2:19" ht="31.7" customHeight="1" x14ac:dyDescent="0.25">
      <c r="B100" s="48" t="s">
        <v>183</v>
      </c>
      <c r="C100" s="49" t="s">
        <v>162</v>
      </c>
      <c r="D100" s="50" t="s">
        <v>184</v>
      </c>
      <c r="E100" s="45">
        <f t="shared" si="20"/>
        <v>739.71</v>
      </c>
      <c r="F100" s="51"/>
      <c r="G100" s="45">
        <f t="shared" si="21"/>
        <v>739.71</v>
      </c>
      <c r="H100" s="51"/>
      <c r="I100" s="51"/>
      <c r="J100" s="51"/>
      <c r="K100" s="51"/>
      <c r="L100" s="51"/>
      <c r="M100" s="51"/>
      <c r="N100" s="51"/>
      <c r="O100" s="51"/>
      <c r="P100" s="51"/>
      <c r="Q100" s="51">
        <v>739.71</v>
      </c>
      <c r="R100" s="51"/>
      <c r="S100" s="47"/>
    </row>
    <row r="101" spans="2:19" ht="15" customHeight="1" x14ac:dyDescent="0.25">
      <c r="B101" s="48" t="s">
        <v>185</v>
      </c>
      <c r="C101" s="49" t="s">
        <v>162</v>
      </c>
      <c r="D101" s="50" t="s">
        <v>186</v>
      </c>
      <c r="E101" s="45">
        <f t="shared" si="20"/>
        <v>250000</v>
      </c>
      <c r="F101" s="51"/>
      <c r="G101" s="45">
        <f t="shared" si="21"/>
        <v>250000</v>
      </c>
      <c r="H101" s="51"/>
      <c r="I101" s="51"/>
      <c r="J101" s="51"/>
      <c r="K101" s="51"/>
      <c r="L101" s="51"/>
      <c r="M101" s="51"/>
      <c r="N101" s="51"/>
      <c r="O101" s="51">
        <v>250000</v>
      </c>
      <c r="P101" s="51"/>
      <c r="Q101" s="51"/>
      <c r="R101" s="51"/>
      <c r="S101" s="47"/>
    </row>
    <row r="102" spans="2:19" ht="21.4" customHeight="1" x14ac:dyDescent="0.25">
      <c r="B102" s="48" t="s">
        <v>187</v>
      </c>
      <c r="C102" s="49" t="s">
        <v>162</v>
      </c>
      <c r="D102" s="50" t="s">
        <v>188</v>
      </c>
      <c r="E102" s="45">
        <f t="shared" si="20"/>
        <v>302600</v>
      </c>
      <c r="F102" s="51"/>
      <c r="G102" s="45">
        <f t="shared" si="21"/>
        <v>302600</v>
      </c>
      <c r="H102" s="51"/>
      <c r="I102" s="51"/>
      <c r="J102" s="51"/>
      <c r="K102" s="51"/>
      <c r="L102" s="51"/>
      <c r="M102" s="51"/>
      <c r="N102" s="51"/>
      <c r="O102" s="51">
        <v>196600</v>
      </c>
      <c r="P102" s="51">
        <v>10000</v>
      </c>
      <c r="Q102" s="51">
        <v>96000</v>
      </c>
      <c r="R102" s="51"/>
      <c r="S102" s="47"/>
    </row>
    <row r="103" spans="2:19" ht="15" customHeight="1" x14ac:dyDescent="0.25">
      <c r="B103" s="48" t="s">
        <v>189</v>
      </c>
      <c r="C103" s="49" t="s">
        <v>162</v>
      </c>
      <c r="D103" s="50" t="s">
        <v>190</v>
      </c>
      <c r="E103" s="45">
        <f t="shared" si="20"/>
        <v>2643584.27</v>
      </c>
      <c r="F103" s="51"/>
      <c r="G103" s="45">
        <f t="shared" si="21"/>
        <v>2643584.27</v>
      </c>
      <c r="H103" s="51"/>
      <c r="I103" s="51"/>
      <c r="J103" s="51"/>
      <c r="K103" s="51"/>
      <c r="L103" s="51"/>
      <c r="M103" s="51"/>
      <c r="N103" s="51"/>
      <c r="O103" s="51">
        <v>2486548.8199999998</v>
      </c>
      <c r="P103" s="51">
        <v>64813.08</v>
      </c>
      <c r="Q103" s="51">
        <v>92222.37</v>
      </c>
      <c r="R103" s="51"/>
      <c r="S103" s="47"/>
    </row>
    <row r="104" spans="2:19" ht="15" hidden="1" customHeight="1" x14ac:dyDescent="0.25">
      <c r="B104" s="52"/>
      <c r="C104" s="49"/>
      <c r="D104" s="53"/>
      <c r="E104" s="45"/>
      <c r="F104" s="51"/>
      <c r="G104" s="45">
        <f t="shared" si="21"/>
        <v>0</v>
      </c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47"/>
    </row>
    <row r="105" spans="2:19" ht="22.5" customHeight="1" x14ac:dyDescent="0.25">
      <c r="B105" s="77" t="s">
        <v>191</v>
      </c>
      <c r="C105" s="73" t="s">
        <v>192</v>
      </c>
      <c r="D105" s="74"/>
      <c r="E105" s="45">
        <f>G105+R105-F105</f>
        <v>160711987.11999986</v>
      </c>
      <c r="F105" s="45">
        <f>F106-F107</f>
        <v>0</v>
      </c>
      <c r="G105" s="45">
        <f t="shared" si="21"/>
        <v>160711987.11999986</v>
      </c>
      <c r="H105" s="45">
        <f t="shared" ref="H105:R105" si="26">H106-H107</f>
        <v>0</v>
      </c>
      <c r="I105" s="45">
        <f t="shared" si="26"/>
        <v>0</v>
      </c>
      <c r="J105" s="45">
        <f t="shared" si="26"/>
        <v>0</v>
      </c>
      <c r="K105" s="45">
        <f t="shared" si="26"/>
        <v>0</v>
      </c>
      <c r="L105" s="45">
        <f t="shared" si="26"/>
        <v>0</v>
      </c>
      <c r="M105" s="45">
        <f t="shared" si="26"/>
        <v>0</v>
      </c>
      <c r="N105" s="45">
        <f t="shared" si="26"/>
        <v>0</v>
      </c>
      <c r="O105" s="45">
        <f t="shared" si="26"/>
        <v>27462522.329999864</v>
      </c>
      <c r="P105" s="45">
        <f t="shared" si="26"/>
        <v>81597713.13000001</v>
      </c>
      <c r="Q105" s="45">
        <f t="shared" si="26"/>
        <v>51651751.659999982</v>
      </c>
      <c r="R105" s="45">
        <f t="shared" si="26"/>
        <v>0</v>
      </c>
      <c r="S105" s="47"/>
    </row>
    <row r="106" spans="2:19" ht="22.5" customHeight="1" x14ac:dyDescent="0.25">
      <c r="B106" s="78" t="s">
        <v>193</v>
      </c>
      <c r="C106" s="79" t="s">
        <v>194</v>
      </c>
      <c r="D106" s="80"/>
      <c r="E106" s="45">
        <f>G106+R106-F106</f>
        <v>160711987.11999986</v>
      </c>
      <c r="F106" s="81">
        <f>F14-F55</f>
        <v>0</v>
      </c>
      <c r="G106" s="45">
        <f t="shared" si="21"/>
        <v>160711987.11999986</v>
      </c>
      <c r="H106" s="81">
        <f t="shared" ref="H106:R106" si="27">H14-H55</f>
        <v>0</v>
      </c>
      <c r="I106" s="81">
        <f t="shared" si="27"/>
        <v>0</v>
      </c>
      <c r="J106" s="81">
        <f t="shared" si="27"/>
        <v>0</v>
      </c>
      <c r="K106" s="81">
        <f t="shared" si="27"/>
        <v>0</v>
      </c>
      <c r="L106" s="81">
        <f t="shared" si="27"/>
        <v>0</v>
      </c>
      <c r="M106" s="81">
        <f t="shared" si="27"/>
        <v>0</v>
      </c>
      <c r="N106" s="81">
        <f t="shared" si="27"/>
        <v>0</v>
      </c>
      <c r="O106" s="81">
        <f t="shared" si="27"/>
        <v>27462522.329999864</v>
      </c>
      <c r="P106" s="81">
        <f t="shared" si="27"/>
        <v>81597713.13000001</v>
      </c>
      <c r="Q106" s="81">
        <f t="shared" si="27"/>
        <v>51651751.659999982</v>
      </c>
      <c r="R106" s="81">
        <f t="shared" si="27"/>
        <v>0</v>
      </c>
      <c r="S106" s="47"/>
    </row>
    <row r="107" spans="2:19" ht="15" customHeight="1" x14ac:dyDescent="0.25">
      <c r="B107" s="55" t="s">
        <v>195</v>
      </c>
      <c r="C107" s="58" t="s">
        <v>196</v>
      </c>
      <c r="D107" s="59"/>
      <c r="E107" s="60">
        <f>G107+R107-F107</f>
        <v>0</v>
      </c>
      <c r="F107" s="82"/>
      <c r="G107" s="60">
        <f t="shared" si="21"/>
        <v>0</v>
      </c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47"/>
    </row>
    <row r="108" spans="2:19" ht="15" customHeight="1" x14ac:dyDescent="0.25">
      <c r="B108" s="83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5" t="s">
        <v>197</v>
      </c>
    </row>
    <row r="109" spans="2:19" ht="108" customHeight="1" x14ac:dyDescent="0.25">
      <c r="B109" s="29" t="s">
        <v>25</v>
      </c>
      <c r="C109" s="30" t="s">
        <v>26</v>
      </c>
      <c r="D109" s="30" t="s">
        <v>27</v>
      </c>
      <c r="E109" s="31" t="s">
        <v>28</v>
      </c>
      <c r="F109" s="31" t="s">
        <v>29</v>
      </c>
      <c r="G109" s="31" t="s">
        <v>30</v>
      </c>
      <c r="H109" s="31" t="s">
        <v>31</v>
      </c>
      <c r="I109" s="31" t="s">
        <v>32</v>
      </c>
      <c r="J109" s="30" t="s">
        <v>33</v>
      </c>
      <c r="K109" s="30" t="s">
        <v>34</v>
      </c>
      <c r="L109" s="30" t="s">
        <v>35</v>
      </c>
      <c r="M109" s="30" t="s">
        <v>36</v>
      </c>
      <c r="N109" s="30" t="s">
        <v>37</v>
      </c>
      <c r="O109" s="30" t="s">
        <v>38</v>
      </c>
      <c r="P109" s="30" t="s">
        <v>39</v>
      </c>
      <c r="Q109" s="30" t="s">
        <v>40</v>
      </c>
      <c r="R109" s="32" t="s">
        <v>41</v>
      </c>
    </row>
    <row r="110" spans="2:19" ht="15" customHeight="1" x14ac:dyDescent="0.25">
      <c r="B110" s="34">
        <v>1</v>
      </c>
      <c r="C110" s="35">
        <v>2</v>
      </c>
      <c r="D110" s="35">
        <v>3</v>
      </c>
      <c r="E110" s="35">
        <v>4</v>
      </c>
      <c r="F110" s="35">
        <v>5</v>
      </c>
      <c r="G110" s="35">
        <v>6</v>
      </c>
      <c r="H110" s="35">
        <v>7</v>
      </c>
      <c r="I110" s="35">
        <v>8</v>
      </c>
      <c r="J110" s="35">
        <v>9</v>
      </c>
      <c r="K110" s="35">
        <v>10</v>
      </c>
      <c r="L110" s="35">
        <v>11</v>
      </c>
      <c r="M110" s="35">
        <v>12</v>
      </c>
      <c r="N110" s="35">
        <v>13</v>
      </c>
      <c r="O110" s="35">
        <v>14</v>
      </c>
      <c r="P110" s="35">
        <v>15</v>
      </c>
      <c r="Q110" s="35">
        <v>16</v>
      </c>
      <c r="R110" s="35">
        <v>17</v>
      </c>
      <c r="S110" s="47"/>
    </row>
    <row r="111" spans="2:19" ht="33.75" customHeight="1" x14ac:dyDescent="0.25">
      <c r="B111" s="86" t="s">
        <v>198</v>
      </c>
      <c r="C111" s="68" t="s">
        <v>199</v>
      </c>
      <c r="D111" s="69"/>
      <c r="E111" s="40">
        <f t="shared" ref="E111:E136" si="28">G111+R111-F111</f>
        <v>135198401.65000001</v>
      </c>
      <c r="F111" s="70">
        <f>F112+F115+F118+F121+F128+F131+F134+F140+F143</f>
        <v>0</v>
      </c>
      <c r="G111" s="40">
        <f t="shared" ref="G111:G136" si="29">I111+J111+K111+N111+P111+L111+M111+O111+Q111-H111</f>
        <v>135198401.65000001</v>
      </c>
      <c r="H111" s="70">
        <f t="shared" ref="H111:R111" si="30">H112+H115+H118+H121+H128+H131+H134+H140+H143</f>
        <v>0</v>
      </c>
      <c r="I111" s="70">
        <f t="shared" si="30"/>
        <v>0</v>
      </c>
      <c r="J111" s="70">
        <f t="shared" si="30"/>
        <v>0</v>
      </c>
      <c r="K111" s="70">
        <f t="shared" si="30"/>
        <v>0</v>
      </c>
      <c r="L111" s="70">
        <f t="shared" si="30"/>
        <v>0</v>
      </c>
      <c r="M111" s="70">
        <f t="shared" si="30"/>
        <v>0</v>
      </c>
      <c r="N111" s="70">
        <f t="shared" si="30"/>
        <v>0</v>
      </c>
      <c r="O111" s="70">
        <f t="shared" si="30"/>
        <v>82850866.789999992</v>
      </c>
      <c r="P111" s="70">
        <f t="shared" si="30"/>
        <v>14244078.4</v>
      </c>
      <c r="Q111" s="70">
        <f t="shared" si="30"/>
        <v>38103456.460000001</v>
      </c>
      <c r="R111" s="70">
        <f t="shared" si="30"/>
        <v>0</v>
      </c>
      <c r="S111" s="47"/>
    </row>
    <row r="112" spans="2:19" ht="15" customHeight="1" x14ac:dyDescent="0.25">
      <c r="B112" s="42" t="s">
        <v>200</v>
      </c>
      <c r="C112" s="43" t="s">
        <v>201</v>
      </c>
      <c r="D112" s="44"/>
      <c r="E112" s="45">
        <f t="shared" si="28"/>
        <v>78319814.899999991</v>
      </c>
      <c r="F112" s="46">
        <f>F113-F114</f>
        <v>0</v>
      </c>
      <c r="G112" s="45">
        <f t="shared" si="29"/>
        <v>78319814.899999991</v>
      </c>
      <c r="H112" s="46">
        <f t="shared" ref="H112:R112" si="31">H113-H114</f>
        <v>0</v>
      </c>
      <c r="I112" s="46">
        <f t="shared" si="31"/>
        <v>0</v>
      </c>
      <c r="J112" s="46">
        <f t="shared" si="31"/>
        <v>0</v>
      </c>
      <c r="K112" s="46">
        <f t="shared" si="31"/>
        <v>0</v>
      </c>
      <c r="L112" s="46">
        <f t="shared" si="31"/>
        <v>0</v>
      </c>
      <c r="M112" s="46">
        <f t="shared" si="31"/>
        <v>0</v>
      </c>
      <c r="N112" s="46">
        <f t="shared" si="31"/>
        <v>0</v>
      </c>
      <c r="O112" s="46">
        <f t="shared" si="31"/>
        <v>72130459.709999993</v>
      </c>
      <c r="P112" s="46">
        <f t="shared" si="31"/>
        <v>5804737.1100000003</v>
      </c>
      <c r="Q112" s="46">
        <f t="shared" si="31"/>
        <v>384618.08000000007</v>
      </c>
      <c r="R112" s="46">
        <f t="shared" si="31"/>
        <v>0</v>
      </c>
      <c r="S112" s="47"/>
    </row>
    <row r="113" spans="2:20" ht="22.5" customHeight="1" x14ac:dyDescent="0.25">
      <c r="B113" s="48" t="s">
        <v>202</v>
      </c>
      <c r="C113" s="49" t="s">
        <v>203</v>
      </c>
      <c r="D113" s="53" t="s">
        <v>199</v>
      </c>
      <c r="E113" s="45">
        <f t="shared" si="28"/>
        <v>104668692.39</v>
      </c>
      <c r="F113" s="54"/>
      <c r="G113" s="45">
        <f t="shared" si="29"/>
        <v>104668692.39</v>
      </c>
      <c r="H113" s="54"/>
      <c r="I113" s="54"/>
      <c r="J113" s="54"/>
      <c r="K113" s="54"/>
      <c r="L113" s="54"/>
      <c r="M113" s="54"/>
      <c r="N113" s="54"/>
      <c r="O113" s="54">
        <v>90065304.519999996</v>
      </c>
      <c r="P113" s="54">
        <v>10866441.67</v>
      </c>
      <c r="Q113" s="54">
        <v>3736946.2</v>
      </c>
      <c r="R113" s="54"/>
      <c r="S113" s="47"/>
    </row>
    <row r="114" spans="2:20" ht="15" customHeight="1" x14ac:dyDescent="0.25">
      <c r="B114" s="48" t="s">
        <v>204</v>
      </c>
      <c r="C114" s="49" t="s">
        <v>205</v>
      </c>
      <c r="D114" s="53" t="s">
        <v>206</v>
      </c>
      <c r="E114" s="45">
        <f t="shared" si="28"/>
        <v>26348877.489999998</v>
      </c>
      <c r="F114" s="54"/>
      <c r="G114" s="45">
        <f t="shared" si="29"/>
        <v>26348877.489999998</v>
      </c>
      <c r="H114" s="54"/>
      <c r="I114" s="54"/>
      <c r="J114" s="54"/>
      <c r="K114" s="54"/>
      <c r="L114" s="54"/>
      <c r="M114" s="54"/>
      <c r="N114" s="54"/>
      <c r="O114" s="54">
        <v>17934844.809999999</v>
      </c>
      <c r="P114" s="54">
        <v>5061704.5599999996</v>
      </c>
      <c r="Q114" s="54">
        <v>3352328.12</v>
      </c>
      <c r="R114" s="54"/>
      <c r="S114" s="47"/>
    </row>
    <row r="115" spans="2:20" ht="15" customHeight="1" x14ac:dyDescent="0.25">
      <c r="B115" s="42" t="s">
        <v>207</v>
      </c>
      <c r="C115" s="43" t="s">
        <v>208</v>
      </c>
      <c r="D115" s="44"/>
      <c r="E115" s="45">
        <f t="shared" si="28"/>
        <v>0</v>
      </c>
      <c r="F115" s="46">
        <f>F116-F117</f>
        <v>0</v>
      </c>
      <c r="G115" s="45">
        <f t="shared" si="29"/>
        <v>0</v>
      </c>
      <c r="H115" s="46">
        <f t="shared" ref="H115:R115" si="32">H116-H117</f>
        <v>0</v>
      </c>
      <c r="I115" s="46">
        <f t="shared" si="32"/>
        <v>0</v>
      </c>
      <c r="J115" s="46">
        <f t="shared" si="32"/>
        <v>0</v>
      </c>
      <c r="K115" s="46">
        <f t="shared" si="32"/>
        <v>0</v>
      </c>
      <c r="L115" s="46">
        <f t="shared" si="32"/>
        <v>0</v>
      </c>
      <c r="M115" s="46">
        <f t="shared" si="32"/>
        <v>0</v>
      </c>
      <c r="N115" s="46">
        <f t="shared" si="32"/>
        <v>0</v>
      </c>
      <c r="O115" s="46">
        <f t="shared" si="32"/>
        <v>0</v>
      </c>
      <c r="P115" s="46">
        <f t="shared" si="32"/>
        <v>0</v>
      </c>
      <c r="Q115" s="46">
        <f t="shared" si="32"/>
        <v>0</v>
      </c>
      <c r="R115" s="46">
        <f t="shared" si="32"/>
        <v>0</v>
      </c>
      <c r="S115" s="47"/>
    </row>
    <row r="116" spans="2:20" ht="33.75" customHeight="1" x14ac:dyDescent="0.25">
      <c r="B116" s="48" t="s">
        <v>209</v>
      </c>
      <c r="C116" s="49" t="s">
        <v>210</v>
      </c>
      <c r="D116" s="53" t="s">
        <v>201</v>
      </c>
      <c r="E116" s="45">
        <f t="shared" si="28"/>
        <v>0</v>
      </c>
      <c r="F116" s="54"/>
      <c r="G116" s="45">
        <f t="shared" si="29"/>
        <v>0</v>
      </c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47"/>
    </row>
    <row r="117" spans="2:20" ht="22.5" customHeight="1" x14ac:dyDescent="0.25">
      <c r="B117" s="87" t="s">
        <v>211</v>
      </c>
      <c r="C117" s="49" t="s">
        <v>212</v>
      </c>
      <c r="D117" s="53" t="s">
        <v>213</v>
      </c>
      <c r="E117" s="45">
        <f t="shared" si="28"/>
        <v>0</v>
      </c>
      <c r="F117" s="54"/>
      <c r="G117" s="45">
        <f t="shared" si="29"/>
        <v>0</v>
      </c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47"/>
    </row>
    <row r="118" spans="2:20" ht="15" customHeight="1" x14ac:dyDescent="0.25">
      <c r="B118" s="88" t="s">
        <v>214</v>
      </c>
      <c r="C118" s="43" t="s">
        <v>215</v>
      </c>
      <c r="D118" s="44"/>
      <c r="E118" s="45">
        <f t="shared" si="28"/>
        <v>55852576.5</v>
      </c>
      <c r="F118" s="46">
        <f>F119-F120</f>
        <v>0</v>
      </c>
      <c r="G118" s="45">
        <f t="shared" si="29"/>
        <v>55852576.5</v>
      </c>
      <c r="H118" s="46">
        <f t="shared" ref="H118:R118" si="33">H119-H120</f>
        <v>0</v>
      </c>
      <c r="I118" s="46">
        <f t="shared" si="33"/>
        <v>0</v>
      </c>
      <c r="J118" s="46">
        <f t="shared" si="33"/>
        <v>0</v>
      </c>
      <c r="K118" s="46">
        <f t="shared" si="33"/>
        <v>0</v>
      </c>
      <c r="L118" s="46">
        <f t="shared" si="33"/>
        <v>0</v>
      </c>
      <c r="M118" s="46">
        <f t="shared" si="33"/>
        <v>0</v>
      </c>
      <c r="N118" s="46">
        <f t="shared" si="33"/>
        <v>0</v>
      </c>
      <c r="O118" s="46">
        <f t="shared" si="33"/>
        <v>10730129.609999999</v>
      </c>
      <c r="P118" s="46">
        <f t="shared" si="33"/>
        <v>8265036.8600000003</v>
      </c>
      <c r="Q118" s="46">
        <f t="shared" si="33"/>
        <v>36857410.030000001</v>
      </c>
      <c r="R118" s="46">
        <f t="shared" si="33"/>
        <v>0</v>
      </c>
      <c r="S118" s="47"/>
    </row>
    <row r="119" spans="2:20" ht="33.75" customHeight="1" x14ac:dyDescent="0.25">
      <c r="B119" s="48" t="s">
        <v>216</v>
      </c>
      <c r="C119" s="49" t="s">
        <v>217</v>
      </c>
      <c r="D119" s="53" t="s">
        <v>208</v>
      </c>
      <c r="E119" s="45">
        <f t="shared" si="28"/>
        <v>62852818.359999999</v>
      </c>
      <c r="F119" s="54"/>
      <c r="G119" s="45">
        <f t="shared" si="29"/>
        <v>62852818.359999999</v>
      </c>
      <c r="H119" s="54"/>
      <c r="I119" s="54"/>
      <c r="J119" s="54"/>
      <c r="K119" s="54"/>
      <c r="L119" s="54"/>
      <c r="M119" s="54"/>
      <c r="N119" s="54"/>
      <c r="O119" s="54">
        <v>11823834.42</v>
      </c>
      <c r="P119" s="54">
        <v>13375767.720000001</v>
      </c>
      <c r="Q119" s="54">
        <v>37653216.219999999</v>
      </c>
      <c r="R119" s="54"/>
      <c r="S119" s="47"/>
    </row>
    <row r="120" spans="2:20" ht="22.5" customHeight="1" x14ac:dyDescent="0.25">
      <c r="B120" s="48" t="s">
        <v>218</v>
      </c>
      <c r="C120" s="49" t="s">
        <v>219</v>
      </c>
      <c r="D120" s="53" t="s">
        <v>220</v>
      </c>
      <c r="E120" s="45">
        <f t="shared" si="28"/>
        <v>7000241.8599999994</v>
      </c>
      <c r="F120" s="54"/>
      <c r="G120" s="45">
        <f t="shared" si="29"/>
        <v>7000241.8599999994</v>
      </c>
      <c r="H120" s="54"/>
      <c r="I120" s="54"/>
      <c r="J120" s="54"/>
      <c r="K120" s="54"/>
      <c r="L120" s="54"/>
      <c r="M120" s="54"/>
      <c r="N120" s="54"/>
      <c r="O120" s="54">
        <v>1093704.81</v>
      </c>
      <c r="P120" s="54">
        <v>5110730.8600000003</v>
      </c>
      <c r="Q120" s="54">
        <v>795806.19</v>
      </c>
      <c r="R120" s="54"/>
      <c r="S120" s="47"/>
    </row>
    <row r="121" spans="2:20" ht="15" customHeight="1" x14ac:dyDescent="0.25">
      <c r="B121" s="42" t="s">
        <v>221</v>
      </c>
      <c r="C121" s="43" t="s">
        <v>222</v>
      </c>
      <c r="D121" s="44"/>
      <c r="E121" s="45">
        <f t="shared" si="28"/>
        <v>1021866.55</v>
      </c>
      <c r="F121" s="46">
        <f>F122-F125</f>
        <v>0</v>
      </c>
      <c r="G121" s="45">
        <f t="shared" si="29"/>
        <v>1021866.55</v>
      </c>
      <c r="H121" s="46">
        <f t="shared" ref="H121:R121" si="34">H122-H125</f>
        <v>0</v>
      </c>
      <c r="I121" s="46">
        <f t="shared" si="34"/>
        <v>0</v>
      </c>
      <c r="J121" s="46">
        <f t="shared" si="34"/>
        <v>0</v>
      </c>
      <c r="K121" s="46">
        <f t="shared" si="34"/>
        <v>0</v>
      </c>
      <c r="L121" s="46">
        <f t="shared" si="34"/>
        <v>0</v>
      </c>
      <c r="M121" s="46">
        <f t="shared" si="34"/>
        <v>0</v>
      </c>
      <c r="N121" s="46">
        <f t="shared" si="34"/>
        <v>0</v>
      </c>
      <c r="O121" s="46">
        <f t="shared" si="34"/>
        <v>2252.8600000001024</v>
      </c>
      <c r="P121" s="46">
        <f t="shared" si="34"/>
        <v>164668.95000000001</v>
      </c>
      <c r="Q121" s="46">
        <f t="shared" si="34"/>
        <v>854944.74</v>
      </c>
      <c r="R121" s="46">
        <f t="shared" si="34"/>
        <v>0</v>
      </c>
      <c r="S121" s="47"/>
    </row>
    <row r="122" spans="2:20" ht="35.25" customHeight="1" x14ac:dyDescent="0.25">
      <c r="B122" s="89" t="s">
        <v>223</v>
      </c>
      <c r="C122" s="43" t="s">
        <v>224</v>
      </c>
      <c r="D122" s="44" t="s">
        <v>225</v>
      </c>
      <c r="E122" s="45">
        <f t="shared" si="28"/>
        <v>4328287.91</v>
      </c>
      <c r="F122" s="54"/>
      <c r="G122" s="45">
        <f t="shared" si="29"/>
        <v>4328287.91</v>
      </c>
      <c r="H122" s="54"/>
      <c r="I122" s="54"/>
      <c r="J122" s="54"/>
      <c r="K122" s="54"/>
      <c r="L122" s="54"/>
      <c r="M122" s="54"/>
      <c r="N122" s="54"/>
      <c r="O122" s="54">
        <v>1579785.52</v>
      </c>
      <c r="P122" s="54">
        <v>362668.95</v>
      </c>
      <c r="Q122" s="54">
        <v>2385833.44</v>
      </c>
      <c r="R122" s="54"/>
      <c r="S122" s="47"/>
    </row>
    <row r="123" spans="2:20" ht="15" customHeight="1" x14ac:dyDescent="0.25">
      <c r="B123" s="90"/>
      <c r="C123" s="91"/>
      <c r="D123" s="92"/>
      <c r="E123" s="93">
        <f t="shared" si="28"/>
        <v>0</v>
      </c>
      <c r="F123" s="94"/>
      <c r="G123" s="93">
        <f t="shared" si="29"/>
        <v>0</v>
      </c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5"/>
      <c r="T123" s="96"/>
    </row>
    <row r="124" spans="2:20" ht="15" hidden="1" customHeight="1" x14ac:dyDescent="0.25">
      <c r="B124" s="56"/>
      <c r="C124" s="49"/>
      <c r="D124" s="53"/>
      <c r="E124" s="45">
        <f t="shared" si="28"/>
        <v>0</v>
      </c>
      <c r="F124" s="54"/>
      <c r="G124" s="45">
        <f t="shared" si="29"/>
        <v>0</v>
      </c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47"/>
    </row>
    <row r="125" spans="2:20" ht="33.75" customHeight="1" x14ac:dyDescent="0.25">
      <c r="B125" s="89" t="s">
        <v>226</v>
      </c>
      <c r="C125" s="43" t="s">
        <v>227</v>
      </c>
      <c r="D125" s="44" t="s">
        <v>228</v>
      </c>
      <c r="E125" s="45">
        <f t="shared" si="28"/>
        <v>3306421.36</v>
      </c>
      <c r="F125" s="54"/>
      <c r="G125" s="45">
        <f t="shared" si="29"/>
        <v>3306421.36</v>
      </c>
      <c r="H125" s="54"/>
      <c r="I125" s="54"/>
      <c r="J125" s="54"/>
      <c r="K125" s="54"/>
      <c r="L125" s="54"/>
      <c r="M125" s="54"/>
      <c r="N125" s="54"/>
      <c r="O125" s="54">
        <v>1577532.66</v>
      </c>
      <c r="P125" s="54">
        <v>198000</v>
      </c>
      <c r="Q125" s="54">
        <v>1530888.7</v>
      </c>
      <c r="R125" s="54"/>
      <c r="S125" s="47"/>
    </row>
    <row r="126" spans="2:20" ht="15" customHeight="1" x14ac:dyDescent="0.25">
      <c r="B126" s="90"/>
      <c r="C126" s="91"/>
      <c r="D126" s="92"/>
      <c r="E126" s="93">
        <f t="shared" si="28"/>
        <v>0</v>
      </c>
      <c r="F126" s="94"/>
      <c r="G126" s="93">
        <f t="shared" si="29"/>
        <v>0</v>
      </c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5"/>
      <c r="T126" s="96"/>
    </row>
    <row r="127" spans="2:20" ht="15" hidden="1" customHeight="1" x14ac:dyDescent="0.25">
      <c r="B127" s="56"/>
      <c r="C127" s="49"/>
      <c r="D127" s="53"/>
      <c r="E127" s="45">
        <f t="shared" si="28"/>
        <v>0</v>
      </c>
      <c r="F127" s="54"/>
      <c r="G127" s="45">
        <f t="shared" si="29"/>
        <v>0</v>
      </c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47"/>
    </row>
    <row r="128" spans="2:20" ht="15" customHeight="1" x14ac:dyDescent="0.25">
      <c r="B128" s="42" t="s">
        <v>229</v>
      </c>
      <c r="C128" s="43" t="s">
        <v>230</v>
      </c>
      <c r="D128" s="44"/>
      <c r="E128" s="45">
        <f t="shared" si="28"/>
        <v>0</v>
      </c>
      <c r="F128" s="46">
        <f>F129-F130</f>
        <v>0</v>
      </c>
      <c r="G128" s="45">
        <f t="shared" si="29"/>
        <v>0</v>
      </c>
      <c r="H128" s="46">
        <f t="shared" ref="H128:R128" si="35">H129-H130</f>
        <v>0</v>
      </c>
      <c r="I128" s="46">
        <f t="shared" si="35"/>
        <v>0</v>
      </c>
      <c r="J128" s="46">
        <f t="shared" si="35"/>
        <v>0</v>
      </c>
      <c r="K128" s="46">
        <f t="shared" si="35"/>
        <v>0</v>
      </c>
      <c r="L128" s="46">
        <f t="shared" si="35"/>
        <v>0</v>
      </c>
      <c r="M128" s="46">
        <f t="shared" si="35"/>
        <v>0</v>
      </c>
      <c r="N128" s="46">
        <f t="shared" si="35"/>
        <v>0</v>
      </c>
      <c r="O128" s="46">
        <f t="shared" si="35"/>
        <v>0</v>
      </c>
      <c r="P128" s="46">
        <f t="shared" si="35"/>
        <v>0</v>
      </c>
      <c r="Q128" s="46">
        <f t="shared" si="35"/>
        <v>0</v>
      </c>
      <c r="R128" s="46">
        <f t="shared" si="35"/>
        <v>0</v>
      </c>
      <c r="S128" s="47"/>
    </row>
    <row r="129" spans="2:19" ht="22.5" customHeight="1" x14ac:dyDescent="0.25">
      <c r="B129" s="48" t="s">
        <v>231</v>
      </c>
      <c r="C129" s="49" t="s">
        <v>232</v>
      </c>
      <c r="D129" s="53" t="s">
        <v>233</v>
      </c>
      <c r="E129" s="45">
        <f t="shared" si="28"/>
        <v>82272</v>
      </c>
      <c r="F129" s="54"/>
      <c r="G129" s="45">
        <f t="shared" si="29"/>
        <v>82272</v>
      </c>
      <c r="H129" s="54"/>
      <c r="I129" s="54"/>
      <c r="J129" s="54"/>
      <c r="K129" s="54"/>
      <c r="L129" s="54"/>
      <c r="M129" s="54"/>
      <c r="N129" s="54"/>
      <c r="O129" s="54"/>
      <c r="P129" s="54"/>
      <c r="Q129" s="54">
        <v>82272</v>
      </c>
      <c r="R129" s="54"/>
      <c r="S129" s="47"/>
    </row>
    <row r="130" spans="2:19" ht="15" customHeight="1" x14ac:dyDescent="0.25">
      <c r="B130" s="48" t="s">
        <v>234</v>
      </c>
      <c r="C130" s="49" t="s">
        <v>235</v>
      </c>
      <c r="D130" s="53" t="s">
        <v>236</v>
      </c>
      <c r="E130" s="45">
        <f t="shared" si="28"/>
        <v>82272</v>
      </c>
      <c r="F130" s="54"/>
      <c r="G130" s="45">
        <f t="shared" si="29"/>
        <v>82272</v>
      </c>
      <c r="H130" s="54"/>
      <c r="I130" s="54"/>
      <c r="J130" s="54"/>
      <c r="K130" s="54"/>
      <c r="L130" s="54"/>
      <c r="M130" s="54"/>
      <c r="N130" s="54"/>
      <c r="O130" s="54"/>
      <c r="P130" s="54"/>
      <c r="Q130" s="54">
        <v>82272</v>
      </c>
      <c r="R130" s="54"/>
      <c r="S130" s="47"/>
    </row>
    <row r="131" spans="2:19" ht="15" customHeight="1" x14ac:dyDescent="0.25">
      <c r="B131" s="42" t="s">
        <v>237</v>
      </c>
      <c r="C131" s="43" t="s">
        <v>238</v>
      </c>
      <c r="D131" s="44"/>
      <c r="E131" s="45">
        <f t="shared" si="28"/>
        <v>0</v>
      </c>
      <c r="F131" s="46">
        <f>F132-F133</f>
        <v>0</v>
      </c>
      <c r="G131" s="45">
        <f t="shared" si="29"/>
        <v>0</v>
      </c>
      <c r="H131" s="46">
        <f t="shared" ref="H131:R131" si="36">H132-H133</f>
        <v>0</v>
      </c>
      <c r="I131" s="46">
        <f t="shared" si="36"/>
        <v>0</v>
      </c>
      <c r="J131" s="46">
        <f t="shared" si="36"/>
        <v>0</v>
      </c>
      <c r="K131" s="46">
        <f t="shared" si="36"/>
        <v>0</v>
      </c>
      <c r="L131" s="46">
        <f t="shared" si="36"/>
        <v>0</v>
      </c>
      <c r="M131" s="46">
        <f t="shared" si="36"/>
        <v>0</v>
      </c>
      <c r="N131" s="46">
        <f t="shared" si="36"/>
        <v>0</v>
      </c>
      <c r="O131" s="46">
        <f t="shared" si="36"/>
        <v>0</v>
      </c>
      <c r="P131" s="46">
        <f t="shared" si="36"/>
        <v>0</v>
      </c>
      <c r="Q131" s="46">
        <f t="shared" si="36"/>
        <v>0</v>
      </c>
      <c r="R131" s="46">
        <f t="shared" si="36"/>
        <v>0</v>
      </c>
      <c r="S131" s="47"/>
    </row>
    <row r="132" spans="2:19" ht="33.75" customHeight="1" x14ac:dyDescent="0.25">
      <c r="B132" s="48" t="s">
        <v>239</v>
      </c>
      <c r="C132" s="49" t="s">
        <v>240</v>
      </c>
      <c r="D132" s="53" t="s">
        <v>222</v>
      </c>
      <c r="E132" s="45">
        <f t="shared" si="28"/>
        <v>0</v>
      </c>
      <c r="F132" s="54"/>
      <c r="G132" s="45">
        <f t="shared" si="29"/>
        <v>0</v>
      </c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47"/>
    </row>
    <row r="133" spans="2:19" ht="22.5" customHeight="1" x14ac:dyDescent="0.25">
      <c r="B133" s="48" t="s">
        <v>241</v>
      </c>
      <c r="C133" s="49" t="s">
        <v>242</v>
      </c>
      <c r="D133" s="53" t="s">
        <v>243</v>
      </c>
      <c r="E133" s="45">
        <f t="shared" si="28"/>
        <v>0</v>
      </c>
      <c r="F133" s="54"/>
      <c r="G133" s="45">
        <f t="shared" si="29"/>
        <v>0</v>
      </c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47"/>
    </row>
    <row r="134" spans="2:19" ht="22.5" customHeight="1" x14ac:dyDescent="0.25">
      <c r="B134" s="42" t="s">
        <v>244</v>
      </c>
      <c r="C134" s="43" t="s">
        <v>245</v>
      </c>
      <c r="D134" s="44"/>
      <c r="E134" s="45">
        <f t="shared" si="28"/>
        <v>0</v>
      </c>
      <c r="F134" s="97">
        <f>F135-F136</f>
        <v>0</v>
      </c>
      <c r="G134" s="45">
        <f t="shared" si="29"/>
        <v>0</v>
      </c>
      <c r="H134" s="97">
        <f t="shared" ref="H134:R134" si="37">H135-H136</f>
        <v>0</v>
      </c>
      <c r="I134" s="97">
        <f t="shared" si="37"/>
        <v>0</v>
      </c>
      <c r="J134" s="97">
        <f t="shared" si="37"/>
        <v>0</v>
      </c>
      <c r="K134" s="97">
        <f t="shared" si="37"/>
        <v>0</v>
      </c>
      <c r="L134" s="97">
        <f t="shared" si="37"/>
        <v>0</v>
      </c>
      <c r="M134" s="97">
        <f t="shared" si="37"/>
        <v>0</v>
      </c>
      <c r="N134" s="97">
        <f t="shared" si="37"/>
        <v>0</v>
      </c>
      <c r="O134" s="97">
        <f t="shared" si="37"/>
        <v>0</v>
      </c>
      <c r="P134" s="97">
        <f t="shared" si="37"/>
        <v>0</v>
      </c>
      <c r="Q134" s="97">
        <f t="shared" si="37"/>
        <v>0</v>
      </c>
      <c r="R134" s="97">
        <f t="shared" si="37"/>
        <v>0</v>
      </c>
      <c r="S134" s="47"/>
    </row>
    <row r="135" spans="2:19" ht="22.5" customHeight="1" x14ac:dyDescent="0.25">
      <c r="B135" s="48" t="s">
        <v>246</v>
      </c>
      <c r="C135" s="49" t="s">
        <v>247</v>
      </c>
      <c r="D135" s="98" t="s">
        <v>248</v>
      </c>
      <c r="E135" s="45">
        <f t="shared" si="28"/>
        <v>0</v>
      </c>
      <c r="F135" s="54"/>
      <c r="G135" s="45">
        <f t="shared" si="29"/>
        <v>0</v>
      </c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47"/>
    </row>
    <row r="136" spans="2:19" ht="15" customHeight="1" x14ac:dyDescent="0.25">
      <c r="B136" s="99" t="s">
        <v>249</v>
      </c>
      <c r="C136" s="58" t="s">
        <v>250</v>
      </c>
      <c r="D136" s="59" t="s">
        <v>251</v>
      </c>
      <c r="E136" s="60">
        <f t="shared" si="28"/>
        <v>0</v>
      </c>
      <c r="F136" s="82"/>
      <c r="G136" s="60">
        <f t="shared" si="29"/>
        <v>0</v>
      </c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47"/>
    </row>
    <row r="137" spans="2:19" ht="15" customHeight="1" x14ac:dyDescent="0.25">
      <c r="B137" s="100"/>
      <c r="C137" s="84"/>
      <c r="D137" s="84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85" t="s">
        <v>252</v>
      </c>
    </row>
    <row r="138" spans="2:19" ht="108" customHeight="1" x14ac:dyDescent="0.25">
      <c r="B138" s="29" t="s">
        <v>25</v>
      </c>
      <c r="C138" s="30" t="s">
        <v>26</v>
      </c>
      <c r="D138" s="30" t="s">
        <v>27</v>
      </c>
      <c r="E138" s="31" t="s">
        <v>28</v>
      </c>
      <c r="F138" s="31" t="s">
        <v>29</v>
      </c>
      <c r="G138" s="31" t="s">
        <v>30</v>
      </c>
      <c r="H138" s="31" t="s">
        <v>31</v>
      </c>
      <c r="I138" s="31" t="s">
        <v>32</v>
      </c>
      <c r="J138" s="30" t="s">
        <v>33</v>
      </c>
      <c r="K138" s="30" t="s">
        <v>34</v>
      </c>
      <c r="L138" s="30" t="s">
        <v>35</v>
      </c>
      <c r="M138" s="30" t="s">
        <v>36</v>
      </c>
      <c r="N138" s="30" t="s">
        <v>37</v>
      </c>
      <c r="O138" s="30" t="s">
        <v>38</v>
      </c>
      <c r="P138" s="30" t="s">
        <v>39</v>
      </c>
      <c r="Q138" s="30" t="s">
        <v>40</v>
      </c>
      <c r="R138" s="32" t="s">
        <v>41</v>
      </c>
    </row>
    <row r="139" spans="2:19" ht="15" customHeight="1" x14ac:dyDescent="0.25">
      <c r="B139" s="67">
        <v>1</v>
      </c>
      <c r="C139" s="102">
        <v>2</v>
      </c>
      <c r="D139" s="35">
        <v>3</v>
      </c>
      <c r="E139" s="102">
        <v>4</v>
      </c>
      <c r="F139" s="102">
        <v>5</v>
      </c>
      <c r="G139" s="35">
        <v>6</v>
      </c>
      <c r="H139" s="102">
        <v>7</v>
      </c>
      <c r="I139" s="102">
        <v>8</v>
      </c>
      <c r="J139" s="102">
        <v>9</v>
      </c>
      <c r="K139" s="102">
        <v>10</v>
      </c>
      <c r="L139" s="102">
        <v>11</v>
      </c>
      <c r="M139" s="102">
        <v>12</v>
      </c>
      <c r="N139" s="102">
        <v>13</v>
      </c>
      <c r="O139" s="102">
        <v>14</v>
      </c>
      <c r="P139" s="102">
        <v>15</v>
      </c>
      <c r="Q139" s="102">
        <v>16</v>
      </c>
      <c r="R139" s="102">
        <v>17</v>
      </c>
      <c r="S139" s="47"/>
    </row>
    <row r="140" spans="2:19" ht="22.5" customHeight="1" x14ac:dyDescent="0.25">
      <c r="B140" s="42" t="s">
        <v>253</v>
      </c>
      <c r="C140" s="43" t="s">
        <v>254</v>
      </c>
      <c r="D140" s="69"/>
      <c r="E140" s="45">
        <f t="shared" ref="E140:E163" si="38">G140+R140-F140</f>
        <v>0</v>
      </c>
      <c r="F140" s="97">
        <f>F141-F142</f>
        <v>0</v>
      </c>
      <c r="G140" s="40">
        <f t="shared" ref="G140:G163" si="39">I140+J140+K140+N140+P140+L140+M140+O140+Q140-H140</f>
        <v>0</v>
      </c>
      <c r="H140" s="97">
        <f t="shared" ref="H140:R140" si="40">H141-H142</f>
        <v>0</v>
      </c>
      <c r="I140" s="97">
        <f t="shared" si="40"/>
        <v>0</v>
      </c>
      <c r="J140" s="97">
        <f t="shared" si="40"/>
        <v>0</v>
      </c>
      <c r="K140" s="97">
        <f t="shared" si="40"/>
        <v>0</v>
      </c>
      <c r="L140" s="97">
        <f t="shared" si="40"/>
        <v>0</v>
      </c>
      <c r="M140" s="97">
        <f t="shared" si="40"/>
        <v>0</v>
      </c>
      <c r="N140" s="97">
        <f t="shared" si="40"/>
        <v>0</v>
      </c>
      <c r="O140" s="97">
        <f t="shared" si="40"/>
        <v>0</v>
      </c>
      <c r="P140" s="97">
        <f t="shared" si="40"/>
        <v>0</v>
      </c>
      <c r="Q140" s="97">
        <f t="shared" si="40"/>
        <v>0</v>
      </c>
      <c r="R140" s="97">
        <f t="shared" si="40"/>
        <v>0</v>
      </c>
      <c r="S140" s="47"/>
    </row>
    <row r="141" spans="2:19" ht="22.5" customHeight="1" x14ac:dyDescent="0.25">
      <c r="B141" s="48" t="s">
        <v>255</v>
      </c>
      <c r="C141" s="49" t="s">
        <v>256</v>
      </c>
      <c r="D141" s="98" t="s">
        <v>248</v>
      </c>
      <c r="E141" s="45">
        <f t="shared" si="38"/>
        <v>0</v>
      </c>
      <c r="F141" s="54"/>
      <c r="G141" s="45">
        <f t="shared" si="39"/>
        <v>0</v>
      </c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47"/>
    </row>
    <row r="142" spans="2:19" ht="15" customHeight="1" x14ac:dyDescent="0.25">
      <c r="B142" s="48" t="s">
        <v>249</v>
      </c>
      <c r="C142" s="49" t="s">
        <v>257</v>
      </c>
      <c r="D142" s="53" t="s">
        <v>251</v>
      </c>
      <c r="E142" s="45">
        <f t="shared" si="38"/>
        <v>0</v>
      </c>
      <c r="F142" s="54"/>
      <c r="G142" s="45">
        <f t="shared" si="39"/>
        <v>0</v>
      </c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47"/>
    </row>
    <row r="143" spans="2:19" ht="15" customHeight="1" x14ac:dyDescent="0.25">
      <c r="B143" s="42" t="s">
        <v>258</v>
      </c>
      <c r="C143" s="43" t="s">
        <v>259</v>
      </c>
      <c r="D143" s="44" t="s">
        <v>251</v>
      </c>
      <c r="E143" s="45">
        <f t="shared" si="38"/>
        <v>4143.7</v>
      </c>
      <c r="F143" s="54"/>
      <c r="G143" s="45">
        <f t="shared" si="39"/>
        <v>4143.7</v>
      </c>
      <c r="H143" s="54"/>
      <c r="I143" s="54"/>
      <c r="J143" s="54"/>
      <c r="K143" s="54"/>
      <c r="L143" s="54"/>
      <c r="M143" s="54"/>
      <c r="N143" s="54"/>
      <c r="O143" s="54">
        <v>-11975.39</v>
      </c>
      <c r="P143" s="54">
        <v>9635.48</v>
      </c>
      <c r="Q143" s="54">
        <v>6483.61</v>
      </c>
      <c r="R143" s="54"/>
      <c r="S143" s="47"/>
    </row>
    <row r="144" spans="2:19" ht="22.5" customHeight="1" x14ac:dyDescent="0.25">
      <c r="B144" s="103" t="s">
        <v>260</v>
      </c>
      <c r="C144" s="43" t="s">
        <v>261</v>
      </c>
      <c r="D144" s="44"/>
      <c r="E144" s="45">
        <f t="shared" si="38"/>
        <v>25513585.469999902</v>
      </c>
      <c r="F144" s="46">
        <f>F145-F167</f>
        <v>0</v>
      </c>
      <c r="G144" s="45">
        <f t="shared" si="39"/>
        <v>25513585.469999902</v>
      </c>
      <c r="H144" s="46">
        <f t="shared" ref="H144:R144" si="41">H145-H167</f>
        <v>0</v>
      </c>
      <c r="I144" s="46">
        <f t="shared" si="41"/>
        <v>0</v>
      </c>
      <c r="J144" s="46">
        <f t="shared" si="41"/>
        <v>0</v>
      </c>
      <c r="K144" s="46">
        <f t="shared" si="41"/>
        <v>0</v>
      </c>
      <c r="L144" s="46">
        <f t="shared" si="41"/>
        <v>0</v>
      </c>
      <c r="M144" s="46">
        <f t="shared" si="41"/>
        <v>0</v>
      </c>
      <c r="N144" s="46">
        <f t="shared" si="41"/>
        <v>0</v>
      </c>
      <c r="O144" s="46">
        <f t="shared" si="41"/>
        <v>-55388344.460000083</v>
      </c>
      <c r="P144" s="46">
        <f t="shared" si="41"/>
        <v>67353634.729999989</v>
      </c>
      <c r="Q144" s="46">
        <f t="shared" si="41"/>
        <v>13548295.199999997</v>
      </c>
      <c r="R144" s="46">
        <f t="shared" si="41"/>
        <v>0</v>
      </c>
      <c r="S144" s="47"/>
    </row>
    <row r="145" spans="2:19" ht="33.75" customHeight="1" x14ac:dyDescent="0.25">
      <c r="B145" s="104" t="s">
        <v>262</v>
      </c>
      <c r="C145" s="43" t="s">
        <v>263</v>
      </c>
      <c r="D145" s="44"/>
      <c r="E145" s="45">
        <f t="shared" si="38"/>
        <v>82642514.559999913</v>
      </c>
      <c r="F145" s="46">
        <f>F146+F149+F152+F155+F158+F161</f>
        <v>0</v>
      </c>
      <c r="G145" s="45">
        <f t="shared" si="39"/>
        <v>82642514.559999913</v>
      </c>
      <c r="H145" s="46">
        <f t="shared" ref="H145:R145" si="42">H146+H149+H152+H155+H158+H161</f>
        <v>-1565700</v>
      </c>
      <c r="I145" s="46">
        <f t="shared" si="42"/>
        <v>0</v>
      </c>
      <c r="J145" s="46">
        <f t="shared" si="42"/>
        <v>0</v>
      </c>
      <c r="K145" s="46">
        <f t="shared" si="42"/>
        <v>0</v>
      </c>
      <c r="L145" s="46">
        <f t="shared" si="42"/>
        <v>0</v>
      </c>
      <c r="M145" s="46">
        <f t="shared" si="42"/>
        <v>0</v>
      </c>
      <c r="N145" s="46">
        <f t="shared" si="42"/>
        <v>0</v>
      </c>
      <c r="O145" s="46">
        <f t="shared" si="42"/>
        <v>7570727.9799999297</v>
      </c>
      <c r="P145" s="46">
        <f t="shared" si="42"/>
        <v>67071968.989999995</v>
      </c>
      <c r="Q145" s="46">
        <f t="shared" si="42"/>
        <v>6434117.5899999961</v>
      </c>
      <c r="R145" s="46">
        <f t="shared" si="42"/>
        <v>0</v>
      </c>
      <c r="S145" s="47"/>
    </row>
    <row r="146" spans="2:19" ht="22.5" customHeight="1" x14ac:dyDescent="0.25">
      <c r="B146" s="42" t="s">
        <v>264</v>
      </c>
      <c r="C146" s="43" t="s">
        <v>265</v>
      </c>
      <c r="D146" s="44"/>
      <c r="E146" s="45">
        <f t="shared" si="38"/>
        <v>-30986280.079999991</v>
      </c>
      <c r="F146" s="46">
        <f>F147-F148</f>
        <v>0</v>
      </c>
      <c r="G146" s="45">
        <f t="shared" si="39"/>
        <v>-30986280.079999991</v>
      </c>
      <c r="H146" s="46">
        <f t="shared" ref="H146:R146" si="43">H147-H148</f>
        <v>0</v>
      </c>
      <c r="I146" s="46">
        <f t="shared" si="43"/>
        <v>0</v>
      </c>
      <c r="J146" s="46">
        <f t="shared" si="43"/>
        <v>0</v>
      </c>
      <c r="K146" s="46">
        <f t="shared" si="43"/>
        <v>0</v>
      </c>
      <c r="L146" s="46">
        <f t="shared" si="43"/>
        <v>0</v>
      </c>
      <c r="M146" s="46">
        <f t="shared" si="43"/>
        <v>0</v>
      </c>
      <c r="N146" s="46">
        <f t="shared" si="43"/>
        <v>0</v>
      </c>
      <c r="O146" s="46">
        <f t="shared" si="43"/>
        <v>-40048471.50999999</v>
      </c>
      <c r="P146" s="46">
        <f t="shared" si="43"/>
        <v>-5039010.200000003</v>
      </c>
      <c r="Q146" s="46">
        <f t="shared" si="43"/>
        <v>14101201.630000003</v>
      </c>
      <c r="R146" s="46">
        <f t="shared" si="43"/>
        <v>0</v>
      </c>
      <c r="S146" s="47"/>
    </row>
    <row r="147" spans="2:19" ht="33.75" customHeight="1" x14ac:dyDescent="0.25">
      <c r="B147" s="48" t="s">
        <v>266</v>
      </c>
      <c r="C147" s="49" t="s">
        <v>267</v>
      </c>
      <c r="D147" s="53" t="s">
        <v>268</v>
      </c>
      <c r="E147" s="45">
        <f t="shared" si="38"/>
        <v>601622284.8599999</v>
      </c>
      <c r="F147" s="54"/>
      <c r="G147" s="45">
        <f t="shared" si="39"/>
        <v>601622284.8599999</v>
      </c>
      <c r="H147" s="54"/>
      <c r="I147" s="54"/>
      <c r="J147" s="54"/>
      <c r="K147" s="54"/>
      <c r="L147" s="54"/>
      <c r="M147" s="54"/>
      <c r="N147" s="54"/>
      <c r="O147" s="54">
        <v>427728157.17000002</v>
      </c>
      <c r="P147" s="54">
        <v>110342043.13</v>
      </c>
      <c r="Q147" s="54">
        <v>63552084.560000002</v>
      </c>
      <c r="R147" s="54"/>
      <c r="S147" s="47"/>
    </row>
    <row r="148" spans="2:19" ht="22.5" customHeight="1" x14ac:dyDescent="0.25">
      <c r="B148" s="48" t="s">
        <v>269</v>
      </c>
      <c r="C148" s="49" t="s">
        <v>270</v>
      </c>
      <c r="D148" s="53" t="s">
        <v>271</v>
      </c>
      <c r="E148" s="45">
        <f t="shared" si="38"/>
        <v>632608564.93999994</v>
      </c>
      <c r="F148" s="54"/>
      <c r="G148" s="45">
        <f t="shared" si="39"/>
        <v>632608564.93999994</v>
      </c>
      <c r="H148" s="54"/>
      <c r="I148" s="54"/>
      <c r="J148" s="54"/>
      <c r="K148" s="54"/>
      <c r="L148" s="54"/>
      <c r="M148" s="54"/>
      <c r="N148" s="54"/>
      <c r="O148" s="54">
        <v>467776628.68000001</v>
      </c>
      <c r="P148" s="54">
        <v>115381053.33</v>
      </c>
      <c r="Q148" s="54">
        <v>49450882.93</v>
      </c>
      <c r="R148" s="54"/>
      <c r="S148" s="47"/>
    </row>
    <row r="149" spans="2:19" ht="15" customHeight="1" x14ac:dyDescent="0.25">
      <c r="B149" s="42" t="s">
        <v>272</v>
      </c>
      <c r="C149" s="43" t="s">
        <v>228</v>
      </c>
      <c r="D149" s="44"/>
      <c r="E149" s="45">
        <f t="shared" si="38"/>
        <v>0</v>
      </c>
      <c r="F149" s="46">
        <f>F150-F151</f>
        <v>0</v>
      </c>
      <c r="G149" s="45">
        <f t="shared" si="39"/>
        <v>0</v>
      </c>
      <c r="H149" s="46">
        <f t="shared" ref="H149:R149" si="44">H150-H151</f>
        <v>0</v>
      </c>
      <c r="I149" s="46">
        <f t="shared" si="44"/>
        <v>0</v>
      </c>
      <c r="J149" s="46">
        <f t="shared" si="44"/>
        <v>0</v>
      </c>
      <c r="K149" s="46">
        <f t="shared" si="44"/>
        <v>0</v>
      </c>
      <c r="L149" s="46">
        <f t="shared" si="44"/>
        <v>0</v>
      </c>
      <c r="M149" s="46">
        <f t="shared" si="44"/>
        <v>0</v>
      </c>
      <c r="N149" s="46">
        <f t="shared" si="44"/>
        <v>0</v>
      </c>
      <c r="O149" s="46">
        <f t="shared" si="44"/>
        <v>0</v>
      </c>
      <c r="P149" s="46">
        <f t="shared" si="44"/>
        <v>0</v>
      </c>
      <c r="Q149" s="46">
        <f t="shared" si="44"/>
        <v>0</v>
      </c>
      <c r="R149" s="46">
        <f t="shared" si="44"/>
        <v>0</v>
      </c>
      <c r="S149" s="47"/>
    </row>
    <row r="150" spans="2:19" ht="35.25" customHeight="1" x14ac:dyDescent="0.25">
      <c r="B150" s="48" t="s">
        <v>273</v>
      </c>
      <c r="C150" s="49" t="s">
        <v>274</v>
      </c>
      <c r="D150" s="53" t="s">
        <v>275</v>
      </c>
      <c r="E150" s="45">
        <f t="shared" si="38"/>
        <v>0</v>
      </c>
      <c r="F150" s="54"/>
      <c r="G150" s="45">
        <f t="shared" si="39"/>
        <v>0</v>
      </c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47"/>
    </row>
    <row r="151" spans="2:19" ht="24.75" customHeight="1" x14ac:dyDescent="0.25">
      <c r="B151" s="48" t="s">
        <v>276</v>
      </c>
      <c r="C151" s="49" t="s">
        <v>277</v>
      </c>
      <c r="D151" s="53" t="s">
        <v>278</v>
      </c>
      <c r="E151" s="45">
        <f t="shared" si="38"/>
        <v>0</v>
      </c>
      <c r="F151" s="54"/>
      <c r="G151" s="45">
        <f t="shared" si="39"/>
        <v>0</v>
      </c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47"/>
    </row>
    <row r="152" spans="2:19" ht="22.5" customHeight="1" x14ac:dyDescent="0.25">
      <c r="B152" s="42" t="s">
        <v>279</v>
      </c>
      <c r="C152" s="43" t="s">
        <v>280</v>
      </c>
      <c r="D152" s="44"/>
      <c r="E152" s="45">
        <f t="shared" si="38"/>
        <v>4111841.2799999998</v>
      </c>
      <c r="F152" s="46">
        <f>F153-F154</f>
        <v>0</v>
      </c>
      <c r="G152" s="45">
        <f t="shared" si="39"/>
        <v>4111841.2799999998</v>
      </c>
      <c r="H152" s="46">
        <f t="shared" ref="H152:R152" si="45">H153-H154</f>
        <v>0</v>
      </c>
      <c r="I152" s="46">
        <f t="shared" si="45"/>
        <v>0</v>
      </c>
      <c r="J152" s="46">
        <f t="shared" si="45"/>
        <v>0</v>
      </c>
      <c r="K152" s="46">
        <f t="shared" si="45"/>
        <v>0</v>
      </c>
      <c r="L152" s="46">
        <f t="shared" si="45"/>
        <v>0</v>
      </c>
      <c r="M152" s="46">
        <f t="shared" si="45"/>
        <v>0</v>
      </c>
      <c r="N152" s="46">
        <f t="shared" si="45"/>
        <v>0</v>
      </c>
      <c r="O152" s="46">
        <f t="shared" si="45"/>
        <v>4111841.2799999998</v>
      </c>
      <c r="P152" s="46">
        <f t="shared" si="45"/>
        <v>0</v>
      </c>
      <c r="Q152" s="46">
        <f t="shared" si="45"/>
        <v>0</v>
      </c>
      <c r="R152" s="46">
        <f t="shared" si="45"/>
        <v>0</v>
      </c>
      <c r="S152" s="47"/>
    </row>
    <row r="153" spans="2:19" ht="33.75" customHeight="1" x14ac:dyDescent="0.25">
      <c r="B153" s="48" t="s">
        <v>281</v>
      </c>
      <c r="C153" s="49" t="s">
        <v>282</v>
      </c>
      <c r="D153" s="53" t="s">
        <v>283</v>
      </c>
      <c r="E153" s="45">
        <f t="shared" si="38"/>
        <v>4111841.2799999998</v>
      </c>
      <c r="F153" s="54"/>
      <c r="G153" s="45">
        <f t="shared" si="39"/>
        <v>4111841.2799999998</v>
      </c>
      <c r="H153" s="54"/>
      <c r="I153" s="54"/>
      <c r="J153" s="54"/>
      <c r="K153" s="54"/>
      <c r="L153" s="54"/>
      <c r="M153" s="54"/>
      <c r="N153" s="54"/>
      <c r="O153" s="54">
        <v>4111841.2799999998</v>
      </c>
      <c r="P153" s="54"/>
      <c r="Q153" s="54"/>
      <c r="R153" s="54"/>
      <c r="S153" s="47"/>
    </row>
    <row r="154" spans="2:19" ht="22.5" customHeight="1" x14ac:dyDescent="0.25">
      <c r="B154" s="48" t="s">
        <v>284</v>
      </c>
      <c r="C154" s="49" t="s">
        <v>285</v>
      </c>
      <c r="D154" s="53" t="s">
        <v>286</v>
      </c>
      <c r="E154" s="45">
        <f t="shared" si="38"/>
        <v>0</v>
      </c>
      <c r="F154" s="54"/>
      <c r="G154" s="45">
        <f t="shared" si="39"/>
        <v>0</v>
      </c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47"/>
    </row>
    <row r="155" spans="2:19" ht="15" customHeight="1" x14ac:dyDescent="0.25">
      <c r="B155" s="42" t="s">
        <v>287</v>
      </c>
      <c r="C155" s="43" t="s">
        <v>288</v>
      </c>
      <c r="D155" s="44"/>
      <c r="E155" s="45">
        <f t="shared" si="38"/>
        <v>0</v>
      </c>
      <c r="F155" s="46">
        <f>F156-F157</f>
        <v>0</v>
      </c>
      <c r="G155" s="45">
        <f t="shared" si="39"/>
        <v>0</v>
      </c>
      <c r="H155" s="46">
        <f t="shared" ref="H155:R155" si="46">H156-H157</f>
        <v>0</v>
      </c>
      <c r="I155" s="46">
        <f t="shared" si="46"/>
        <v>0</v>
      </c>
      <c r="J155" s="46">
        <f t="shared" si="46"/>
        <v>0</v>
      </c>
      <c r="K155" s="46">
        <f t="shared" si="46"/>
        <v>0</v>
      </c>
      <c r="L155" s="46">
        <f t="shared" si="46"/>
        <v>0</v>
      </c>
      <c r="M155" s="46">
        <f t="shared" si="46"/>
        <v>0</v>
      </c>
      <c r="N155" s="46">
        <f t="shared" si="46"/>
        <v>0</v>
      </c>
      <c r="O155" s="46">
        <f t="shared" si="46"/>
        <v>0</v>
      </c>
      <c r="P155" s="46">
        <f t="shared" si="46"/>
        <v>0</v>
      </c>
      <c r="Q155" s="46">
        <f t="shared" si="46"/>
        <v>0</v>
      </c>
      <c r="R155" s="46">
        <f t="shared" si="46"/>
        <v>0</v>
      </c>
      <c r="S155" s="47"/>
    </row>
    <row r="156" spans="2:19" ht="33.75" customHeight="1" x14ac:dyDescent="0.25">
      <c r="B156" s="48" t="s">
        <v>289</v>
      </c>
      <c r="C156" s="49" t="s">
        <v>290</v>
      </c>
      <c r="D156" s="53" t="s">
        <v>291</v>
      </c>
      <c r="E156" s="45">
        <f t="shared" si="38"/>
        <v>0</v>
      </c>
      <c r="F156" s="54"/>
      <c r="G156" s="45">
        <f t="shared" si="39"/>
        <v>0</v>
      </c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47"/>
    </row>
    <row r="157" spans="2:19" ht="22.5" customHeight="1" x14ac:dyDescent="0.25">
      <c r="B157" s="48" t="s">
        <v>292</v>
      </c>
      <c r="C157" s="49" t="s">
        <v>293</v>
      </c>
      <c r="D157" s="53" t="s">
        <v>294</v>
      </c>
      <c r="E157" s="45">
        <f t="shared" si="38"/>
        <v>0</v>
      </c>
      <c r="F157" s="54"/>
      <c r="G157" s="45">
        <f t="shared" si="39"/>
        <v>0</v>
      </c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47"/>
    </row>
    <row r="158" spans="2:19" ht="15" customHeight="1" x14ac:dyDescent="0.25">
      <c r="B158" s="42" t="s">
        <v>295</v>
      </c>
      <c r="C158" s="43" t="s">
        <v>296</v>
      </c>
      <c r="D158" s="44"/>
      <c r="E158" s="45">
        <f t="shared" si="38"/>
        <v>0</v>
      </c>
      <c r="F158" s="46">
        <f>F159-F160</f>
        <v>0</v>
      </c>
      <c r="G158" s="45">
        <f t="shared" si="39"/>
        <v>0</v>
      </c>
      <c r="H158" s="46">
        <f t="shared" ref="H158:R158" si="47">H159-H160</f>
        <v>0</v>
      </c>
      <c r="I158" s="46">
        <f t="shared" si="47"/>
        <v>0</v>
      </c>
      <c r="J158" s="46">
        <f t="shared" si="47"/>
        <v>0</v>
      </c>
      <c r="K158" s="46">
        <f t="shared" si="47"/>
        <v>0</v>
      </c>
      <c r="L158" s="46">
        <f t="shared" si="47"/>
        <v>0</v>
      </c>
      <c r="M158" s="46">
        <f t="shared" si="47"/>
        <v>0</v>
      </c>
      <c r="N158" s="46">
        <f t="shared" si="47"/>
        <v>0</v>
      </c>
      <c r="O158" s="46">
        <f t="shared" si="47"/>
        <v>0</v>
      </c>
      <c r="P158" s="46">
        <f t="shared" si="47"/>
        <v>0</v>
      </c>
      <c r="Q158" s="46">
        <f t="shared" si="47"/>
        <v>0</v>
      </c>
      <c r="R158" s="46">
        <f t="shared" si="47"/>
        <v>0</v>
      </c>
      <c r="S158" s="47"/>
    </row>
    <row r="159" spans="2:19" ht="23.25" customHeight="1" x14ac:dyDescent="0.25">
      <c r="B159" s="48" t="s">
        <v>297</v>
      </c>
      <c r="C159" s="49" t="s">
        <v>298</v>
      </c>
      <c r="D159" s="53" t="s">
        <v>299</v>
      </c>
      <c r="E159" s="45">
        <f t="shared" si="38"/>
        <v>0</v>
      </c>
      <c r="F159" s="54"/>
      <c r="G159" s="45">
        <f t="shared" si="39"/>
        <v>0</v>
      </c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47"/>
    </row>
    <row r="160" spans="2:19" ht="22.5" customHeight="1" x14ac:dyDescent="0.25">
      <c r="B160" s="48" t="s">
        <v>300</v>
      </c>
      <c r="C160" s="49" t="s">
        <v>301</v>
      </c>
      <c r="D160" s="53" t="s">
        <v>302</v>
      </c>
      <c r="E160" s="45">
        <f t="shared" si="38"/>
        <v>0</v>
      </c>
      <c r="F160" s="54"/>
      <c r="G160" s="45">
        <f t="shared" si="39"/>
        <v>0</v>
      </c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47"/>
    </row>
    <row r="161" spans="2:21" ht="22.5" customHeight="1" x14ac:dyDescent="0.25">
      <c r="B161" s="105" t="s">
        <v>303</v>
      </c>
      <c r="C161" s="43" t="s">
        <v>304</v>
      </c>
      <c r="D161" s="44"/>
      <c r="E161" s="45">
        <f t="shared" si="38"/>
        <v>109516953.35999991</v>
      </c>
      <c r="F161" s="46">
        <f>F162-F163</f>
        <v>0</v>
      </c>
      <c r="G161" s="45">
        <f t="shared" si="39"/>
        <v>109516953.35999991</v>
      </c>
      <c r="H161" s="46">
        <f t="shared" ref="H161:R161" si="48">H162-H163</f>
        <v>-1565700</v>
      </c>
      <c r="I161" s="46">
        <f t="shared" si="48"/>
        <v>0</v>
      </c>
      <c r="J161" s="46">
        <f t="shared" si="48"/>
        <v>0</v>
      </c>
      <c r="K161" s="46">
        <f t="shared" si="48"/>
        <v>0</v>
      </c>
      <c r="L161" s="46">
        <f t="shared" si="48"/>
        <v>0</v>
      </c>
      <c r="M161" s="46">
        <f t="shared" si="48"/>
        <v>0</v>
      </c>
      <c r="N161" s="46">
        <f t="shared" si="48"/>
        <v>0</v>
      </c>
      <c r="O161" s="46">
        <f t="shared" si="48"/>
        <v>43507358.209999919</v>
      </c>
      <c r="P161" s="46">
        <f t="shared" si="48"/>
        <v>72110979.189999998</v>
      </c>
      <c r="Q161" s="46">
        <f t="shared" si="48"/>
        <v>-7667084.0400000066</v>
      </c>
      <c r="R161" s="46">
        <f t="shared" si="48"/>
        <v>0</v>
      </c>
      <c r="S161" s="47"/>
    </row>
    <row r="162" spans="2:21" ht="22.5" customHeight="1" x14ac:dyDescent="0.25">
      <c r="B162" s="106" t="s">
        <v>305</v>
      </c>
      <c r="C162" s="49" t="s">
        <v>306</v>
      </c>
      <c r="D162" s="53" t="s">
        <v>307</v>
      </c>
      <c r="E162" s="45">
        <f t="shared" si="38"/>
        <v>1379186544.79</v>
      </c>
      <c r="F162" s="54"/>
      <c r="G162" s="45">
        <f t="shared" si="39"/>
        <v>1379186544.79</v>
      </c>
      <c r="H162" s="54">
        <v>-1565700</v>
      </c>
      <c r="I162" s="54"/>
      <c r="J162" s="54"/>
      <c r="K162" s="54"/>
      <c r="L162" s="54"/>
      <c r="M162" s="54"/>
      <c r="N162" s="54"/>
      <c r="O162" s="54">
        <v>1085201369.0899999</v>
      </c>
      <c r="P162" s="54">
        <v>197530294.12</v>
      </c>
      <c r="Q162" s="54">
        <v>94889181.579999998</v>
      </c>
      <c r="R162" s="54"/>
      <c r="S162" s="47"/>
    </row>
    <row r="163" spans="2:21" ht="23.25" customHeight="1" x14ac:dyDescent="0.25">
      <c r="B163" s="48" t="s">
        <v>308</v>
      </c>
      <c r="C163" s="58" t="s">
        <v>309</v>
      </c>
      <c r="D163" s="59" t="s">
        <v>310</v>
      </c>
      <c r="E163" s="60">
        <f t="shared" si="38"/>
        <v>1269669591.4299998</v>
      </c>
      <c r="F163" s="82"/>
      <c r="G163" s="60">
        <f t="shared" si="39"/>
        <v>1269669591.4299998</v>
      </c>
      <c r="H163" s="82"/>
      <c r="I163" s="82"/>
      <c r="J163" s="82"/>
      <c r="K163" s="82"/>
      <c r="L163" s="82"/>
      <c r="M163" s="82"/>
      <c r="N163" s="82"/>
      <c r="O163" s="82">
        <v>1041694010.88</v>
      </c>
      <c r="P163" s="82">
        <v>125419314.93000001</v>
      </c>
      <c r="Q163" s="82">
        <v>102556265.62</v>
      </c>
      <c r="R163" s="82"/>
      <c r="S163" s="47"/>
    </row>
    <row r="164" spans="2:21" ht="15" customHeight="1" x14ac:dyDescent="0.25">
      <c r="B164" s="107"/>
      <c r="C164" s="84"/>
      <c r="D164" s="84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85" t="s">
        <v>311</v>
      </c>
    </row>
    <row r="165" spans="2:21" ht="108" customHeight="1" x14ac:dyDescent="0.25">
      <c r="B165" s="29" t="s">
        <v>25</v>
      </c>
      <c r="C165" s="30" t="s">
        <v>26</v>
      </c>
      <c r="D165" s="30" t="s">
        <v>27</v>
      </c>
      <c r="E165" s="31" t="s">
        <v>28</v>
      </c>
      <c r="F165" s="31" t="s">
        <v>29</v>
      </c>
      <c r="G165" s="31" t="s">
        <v>30</v>
      </c>
      <c r="H165" s="31" t="s">
        <v>31</v>
      </c>
      <c r="I165" s="31" t="s">
        <v>32</v>
      </c>
      <c r="J165" s="30" t="s">
        <v>33</v>
      </c>
      <c r="K165" s="30" t="s">
        <v>34</v>
      </c>
      <c r="L165" s="30" t="s">
        <v>35</v>
      </c>
      <c r="M165" s="30" t="s">
        <v>36</v>
      </c>
      <c r="N165" s="30" t="s">
        <v>37</v>
      </c>
      <c r="O165" s="30" t="s">
        <v>38</v>
      </c>
      <c r="P165" s="30" t="s">
        <v>39</v>
      </c>
      <c r="Q165" s="30" t="s">
        <v>40</v>
      </c>
      <c r="R165" s="32" t="s">
        <v>41</v>
      </c>
    </row>
    <row r="166" spans="2:21" ht="15" customHeight="1" x14ac:dyDescent="0.25">
      <c r="B166" s="34">
        <v>1</v>
      </c>
      <c r="C166" s="35">
        <v>2</v>
      </c>
      <c r="D166" s="35">
        <v>3</v>
      </c>
      <c r="E166" s="35">
        <v>4</v>
      </c>
      <c r="F166" s="35">
        <v>5</v>
      </c>
      <c r="G166" s="35">
        <v>6</v>
      </c>
      <c r="H166" s="35">
        <v>7</v>
      </c>
      <c r="I166" s="35">
        <v>8</v>
      </c>
      <c r="J166" s="35">
        <v>9</v>
      </c>
      <c r="K166" s="35">
        <v>10</v>
      </c>
      <c r="L166" s="35">
        <v>11</v>
      </c>
      <c r="M166" s="35">
        <v>12</v>
      </c>
      <c r="N166" s="35">
        <v>13</v>
      </c>
      <c r="O166" s="35">
        <v>14</v>
      </c>
      <c r="P166" s="35">
        <v>15</v>
      </c>
      <c r="Q166" s="35">
        <v>16</v>
      </c>
      <c r="R166" s="35">
        <v>17</v>
      </c>
      <c r="S166" s="47"/>
    </row>
    <row r="167" spans="2:21" ht="33.75" customHeight="1" x14ac:dyDescent="0.25">
      <c r="B167" s="86" t="s">
        <v>312</v>
      </c>
      <c r="C167" s="68" t="s">
        <v>268</v>
      </c>
      <c r="D167" s="69"/>
      <c r="E167" s="40">
        <f t="shared" ref="E167:E178" si="49">G167+R167-F167</f>
        <v>57128929.090000011</v>
      </c>
      <c r="F167" s="70">
        <f>F168+F171+F174+F177+F178</f>
        <v>0</v>
      </c>
      <c r="G167" s="40">
        <f t="shared" ref="G167:G178" si="50">I167+J167+K167+N167+P167+L167+M167+O167+Q167-H167</f>
        <v>57128929.090000011</v>
      </c>
      <c r="H167" s="70">
        <f t="shared" ref="H167:R167" si="51">H168+H171+H174+H177+H178</f>
        <v>-1565700</v>
      </c>
      <c r="I167" s="70">
        <f t="shared" si="51"/>
        <v>0</v>
      </c>
      <c r="J167" s="70">
        <f t="shared" si="51"/>
        <v>0</v>
      </c>
      <c r="K167" s="70">
        <f t="shared" si="51"/>
        <v>0</v>
      </c>
      <c r="L167" s="70">
        <f t="shared" si="51"/>
        <v>0</v>
      </c>
      <c r="M167" s="70">
        <f t="shared" si="51"/>
        <v>0</v>
      </c>
      <c r="N167" s="70">
        <f t="shared" si="51"/>
        <v>0</v>
      </c>
      <c r="O167" s="70">
        <f t="shared" si="51"/>
        <v>62959072.440000013</v>
      </c>
      <c r="P167" s="70">
        <f t="shared" si="51"/>
        <v>-281665.73999999912</v>
      </c>
      <c r="Q167" s="70">
        <f t="shared" si="51"/>
        <v>-7114177.6100000013</v>
      </c>
      <c r="R167" s="70">
        <f t="shared" si="51"/>
        <v>0</v>
      </c>
      <c r="S167" s="108"/>
      <c r="T167" s="7"/>
      <c r="U167" s="7"/>
    </row>
    <row r="168" spans="2:21" ht="22.5" customHeight="1" x14ac:dyDescent="0.25">
      <c r="B168" s="42" t="s">
        <v>313</v>
      </c>
      <c r="C168" s="43" t="s">
        <v>275</v>
      </c>
      <c r="D168" s="44"/>
      <c r="E168" s="45">
        <f t="shared" si="49"/>
        <v>6160000</v>
      </c>
      <c r="F168" s="46">
        <f>F169-F170</f>
        <v>0</v>
      </c>
      <c r="G168" s="45">
        <f t="shared" si="50"/>
        <v>6160000</v>
      </c>
      <c r="H168" s="46">
        <f t="shared" ref="H168:R168" si="52">H169-H170</f>
        <v>0</v>
      </c>
      <c r="I168" s="46">
        <f t="shared" si="52"/>
        <v>0</v>
      </c>
      <c r="J168" s="46">
        <f t="shared" si="52"/>
        <v>0</v>
      </c>
      <c r="K168" s="46">
        <f t="shared" si="52"/>
        <v>0</v>
      </c>
      <c r="L168" s="46">
        <f t="shared" si="52"/>
        <v>0</v>
      </c>
      <c r="M168" s="46">
        <f t="shared" si="52"/>
        <v>0</v>
      </c>
      <c r="N168" s="46">
        <f t="shared" si="52"/>
        <v>0</v>
      </c>
      <c r="O168" s="46">
        <f t="shared" si="52"/>
        <v>6160000</v>
      </c>
      <c r="P168" s="46">
        <f t="shared" si="52"/>
        <v>0</v>
      </c>
      <c r="Q168" s="46">
        <f t="shared" si="52"/>
        <v>0</v>
      </c>
      <c r="R168" s="46">
        <f t="shared" si="52"/>
        <v>0</v>
      </c>
      <c r="S168" s="108"/>
      <c r="T168" s="7"/>
      <c r="U168" s="7"/>
    </row>
    <row r="169" spans="2:21" ht="33.75" customHeight="1" x14ac:dyDescent="0.25">
      <c r="B169" s="48" t="s">
        <v>314</v>
      </c>
      <c r="C169" s="49" t="s">
        <v>315</v>
      </c>
      <c r="D169" s="53" t="s">
        <v>316</v>
      </c>
      <c r="E169" s="45">
        <f t="shared" si="49"/>
        <v>7008709.5099999998</v>
      </c>
      <c r="F169" s="54"/>
      <c r="G169" s="45">
        <f t="shared" si="50"/>
        <v>7008709.5099999998</v>
      </c>
      <c r="H169" s="54"/>
      <c r="I169" s="54"/>
      <c r="J169" s="54"/>
      <c r="K169" s="54"/>
      <c r="L169" s="54"/>
      <c r="M169" s="54"/>
      <c r="N169" s="54"/>
      <c r="O169" s="54">
        <v>7008709.5099999998</v>
      </c>
      <c r="P169" s="54"/>
      <c r="Q169" s="54"/>
      <c r="R169" s="54"/>
      <c r="S169" s="108"/>
      <c r="T169" s="7"/>
      <c r="U169" s="7"/>
    </row>
    <row r="170" spans="2:21" ht="22.5" customHeight="1" x14ac:dyDescent="0.25">
      <c r="B170" s="48" t="s">
        <v>317</v>
      </c>
      <c r="C170" s="49" t="s">
        <v>318</v>
      </c>
      <c r="D170" s="53" t="s">
        <v>319</v>
      </c>
      <c r="E170" s="45">
        <f t="shared" si="49"/>
        <v>848709.51</v>
      </c>
      <c r="F170" s="54"/>
      <c r="G170" s="45">
        <f t="shared" si="50"/>
        <v>848709.51</v>
      </c>
      <c r="H170" s="54"/>
      <c r="I170" s="54"/>
      <c r="J170" s="54"/>
      <c r="K170" s="54"/>
      <c r="L170" s="54"/>
      <c r="M170" s="54"/>
      <c r="N170" s="54"/>
      <c r="O170" s="54">
        <v>848709.51</v>
      </c>
      <c r="P170" s="54"/>
      <c r="Q170" s="54"/>
      <c r="R170" s="54"/>
      <c r="S170" s="108"/>
      <c r="T170" s="7"/>
      <c r="U170" s="7"/>
    </row>
    <row r="171" spans="2:21" ht="22.5" customHeight="1" x14ac:dyDescent="0.25">
      <c r="B171" s="42" t="s">
        <v>320</v>
      </c>
      <c r="C171" s="43" t="s">
        <v>283</v>
      </c>
      <c r="D171" s="44"/>
      <c r="E171" s="45">
        <f t="shared" si="49"/>
        <v>0</v>
      </c>
      <c r="F171" s="46">
        <f>F172-F173</f>
        <v>0</v>
      </c>
      <c r="G171" s="45">
        <f t="shared" si="50"/>
        <v>0</v>
      </c>
      <c r="H171" s="46">
        <f t="shared" ref="H171:R171" si="53">H172-H173</f>
        <v>0</v>
      </c>
      <c r="I171" s="46">
        <f t="shared" si="53"/>
        <v>0</v>
      </c>
      <c r="J171" s="46">
        <f t="shared" si="53"/>
        <v>0</v>
      </c>
      <c r="K171" s="46">
        <f t="shared" si="53"/>
        <v>0</v>
      </c>
      <c r="L171" s="46">
        <f t="shared" si="53"/>
        <v>0</v>
      </c>
      <c r="M171" s="46">
        <f t="shared" si="53"/>
        <v>0</v>
      </c>
      <c r="N171" s="46">
        <f t="shared" si="53"/>
        <v>0</v>
      </c>
      <c r="O171" s="46">
        <f t="shared" si="53"/>
        <v>0</v>
      </c>
      <c r="P171" s="46">
        <f t="shared" si="53"/>
        <v>0</v>
      </c>
      <c r="Q171" s="46">
        <f t="shared" si="53"/>
        <v>0</v>
      </c>
      <c r="R171" s="46">
        <f t="shared" si="53"/>
        <v>0</v>
      </c>
      <c r="S171" s="108"/>
      <c r="T171" s="7"/>
      <c r="U171" s="7"/>
    </row>
    <row r="172" spans="2:21" ht="33.75" customHeight="1" x14ac:dyDescent="0.25">
      <c r="B172" s="48" t="s">
        <v>321</v>
      </c>
      <c r="C172" s="49" t="s">
        <v>322</v>
      </c>
      <c r="D172" s="53" t="s">
        <v>323</v>
      </c>
      <c r="E172" s="45">
        <f t="shared" si="49"/>
        <v>0</v>
      </c>
      <c r="F172" s="54"/>
      <c r="G172" s="45">
        <f t="shared" si="50"/>
        <v>0</v>
      </c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108"/>
      <c r="T172" s="7"/>
      <c r="U172" s="7"/>
    </row>
    <row r="173" spans="2:21" ht="22.5" customHeight="1" x14ac:dyDescent="0.25">
      <c r="B173" s="48" t="s">
        <v>324</v>
      </c>
      <c r="C173" s="49" t="s">
        <v>325</v>
      </c>
      <c r="D173" s="53" t="s">
        <v>326</v>
      </c>
      <c r="E173" s="45">
        <f t="shared" si="49"/>
        <v>0</v>
      </c>
      <c r="F173" s="54"/>
      <c r="G173" s="45">
        <f t="shared" si="50"/>
        <v>0</v>
      </c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108"/>
      <c r="T173" s="7"/>
      <c r="U173" s="7"/>
    </row>
    <row r="174" spans="2:21" ht="22.5" customHeight="1" x14ac:dyDescent="0.25">
      <c r="B174" s="105" t="s">
        <v>327</v>
      </c>
      <c r="C174" s="43" t="s">
        <v>291</v>
      </c>
      <c r="D174" s="44"/>
      <c r="E174" s="45">
        <f t="shared" si="49"/>
        <v>-26249903.279999986</v>
      </c>
      <c r="F174" s="46">
        <f>F175-F176</f>
        <v>0</v>
      </c>
      <c r="G174" s="45">
        <f t="shared" si="50"/>
        <v>-26249903.279999986</v>
      </c>
      <c r="H174" s="46">
        <f t="shared" ref="H174:R174" si="54">H175-H176</f>
        <v>0</v>
      </c>
      <c r="I174" s="46">
        <f t="shared" si="54"/>
        <v>0</v>
      </c>
      <c r="J174" s="46">
        <f t="shared" si="54"/>
        <v>0</v>
      </c>
      <c r="K174" s="46">
        <f t="shared" si="54"/>
        <v>0</v>
      </c>
      <c r="L174" s="46">
        <f t="shared" si="54"/>
        <v>0</v>
      </c>
      <c r="M174" s="46">
        <f t="shared" si="54"/>
        <v>0</v>
      </c>
      <c r="N174" s="46">
        <f t="shared" si="54"/>
        <v>0</v>
      </c>
      <c r="O174" s="46">
        <f t="shared" si="54"/>
        <v>-26058949.889999986</v>
      </c>
      <c r="P174" s="46">
        <f t="shared" si="54"/>
        <v>-321011.53999999911</v>
      </c>
      <c r="Q174" s="46">
        <f t="shared" si="54"/>
        <v>130058.14999999851</v>
      </c>
      <c r="R174" s="46">
        <f t="shared" si="54"/>
        <v>0</v>
      </c>
      <c r="S174" s="108"/>
      <c r="T174" s="7"/>
      <c r="U174" s="7"/>
    </row>
    <row r="175" spans="2:21" ht="22.5" customHeight="1" x14ac:dyDescent="0.25">
      <c r="B175" s="106" t="s">
        <v>328</v>
      </c>
      <c r="C175" s="49" t="s">
        <v>329</v>
      </c>
      <c r="D175" s="53" t="s">
        <v>330</v>
      </c>
      <c r="E175" s="45">
        <f t="shared" si="49"/>
        <v>638260208.58999991</v>
      </c>
      <c r="F175" s="54"/>
      <c r="G175" s="45">
        <f t="shared" si="50"/>
        <v>638260208.58999991</v>
      </c>
      <c r="H175" s="54"/>
      <c r="I175" s="54"/>
      <c r="J175" s="54"/>
      <c r="K175" s="54"/>
      <c r="L175" s="54"/>
      <c r="M175" s="54"/>
      <c r="N175" s="54"/>
      <c r="O175" s="54">
        <v>539654275.40999997</v>
      </c>
      <c r="P175" s="54">
        <v>40752777.93</v>
      </c>
      <c r="Q175" s="54">
        <v>57853155.25</v>
      </c>
      <c r="R175" s="54"/>
      <c r="S175" s="108"/>
      <c r="T175" s="7"/>
      <c r="U175" s="7"/>
    </row>
    <row r="176" spans="2:21" ht="22.5" customHeight="1" x14ac:dyDescent="0.25">
      <c r="B176" s="48" t="s">
        <v>331</v>
      </c>
      <c r="C176" s="49" t="s">
        <v>332</v>
      </c>
      <c r="D176" s="53" t="s">
        <v>333</v>
      </c>
      <c r="E176" s="45">
        <f t="shared" si="49"/>
        <v>664510111.87</v>
      </c>
      <c r="F176" s="54"/>
      <c r="G176" s="45">
        <f t="shared" si="50"/>
        <v>664510111.87</v>
      </c>
      <c r="H176" s="54"/>
      <c r="I176" s="54"/>
      <c r="J176" s="54"/>
      <c r="K176" s="54"/>
      <c r="L176" s="54"/>
      <c r="M176" s="54"/>
      <c r="N176" s="54"/>
      <c r="O176" s="54">
        <v>565713225.29999995</v>
      </c>
      <c r="P176" s="54">
        <v>41073789.469999999</v>
      </c>
      <c r="Q176" s="54">
        <v>57723097.100000001</v>
      </c>
      <c r="R176" s="54"/>
      <c r="S176" s="108"/>
      <c r="T176" s="7"/>
      <c r="U176" s="7"/>
    </row>
    <row r="177" spans="2:21" ht="15" customHeight="1" x14ac:dyDescent="0.25">
      <c r="B177" s="42" t="s">
        <v>334</v>
      </c>
      <c r="C177" s="49" t="s">
        <v>299</v>
      </c>
      <c r="D177" s="53" t="s">
        <v>251</v>
      </c>
      <c r="E177" s="45">
        <f t="shared" si="49"/>
        <v>78224216.429999992</v>
      </c>
      <c r="F177" s="54"/>
      <c r="G177" s="45">
        <f t="shared" si="50"/>
        <v>78224216.429999992</v>
      </c>
      <c r="H177" s="54">
        <v>-1565700</v>
      </c>
      <c r="I177" s="54"/>
      <c r="J177" s="54"/>
      <c r="K177" s="54"/>
      <c r="L177" s="54"/>
      <c r="M177" s="54"/>
      <c r="N177" s="54"/>
      <c r="O177" s="54">
        <v>83998782</v>
      </c>
      <c r="P177" s="54">
        <v>39345.800000000003</v>
      </c>
      <c r="Q177" s="54">
        <v>-7379611.3700000001</v>
      </c>
      <c r="R177" s="54"/>
      <c r="S177" s="108"/>
      <c r="T177" s="7"/>
      <c r="U177" s="7"/>
    </row>
    <row r="178" spans="2:21" ht="15" customHeight="1" x14ac:dyDescent="0.25">
      <c r="B178" s="105" t="s">
        <v>335</v>
      </c>
      <c r="C178" s="58" t="s">
        <v>307</v>
      </c>
      <c r="D178" s="59" t="s">
        <v>251</v>
      </c>
      <c r="E178" s="60">
        <f t="shared" si="49"/>
        <v>-1005384.0599999999</v>
      </c>
      <c r="F178" s="82"/>
      <c r="G178" s="60">
        <f t="shared" si="50"/>
        <v>-1005384.0599999999</v>
      </c>
      <c r="H178" s="82"/>
      <c r="I178" s="82"/>
      <c r="J178" s="82"/>
      <c r="K178" s="82"/>
      <c r="L178" s="82"/>
      <c r="M178" s="82"/>
      <c r="N178" s="82"/>
      <c r="O178" s="82">
        <v>-1140759.67</v>
      </c>
      <c r="P178" s="82"/>
      <c r="Q178" s="82">
        <v>135375.60999999999</v>
      </c>
      <c r="R178" s="82"/>
      <c r="S178" s="47"/>
    </row>
    <row r="179" spans="2:21" ht="15" customHeight="1" x14ac:dyDescent="0.25">
      <c r="B179" s="109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1"/>
    </row>
    <row r="180" spans="2:21" ht="15" customHeight="1" x14ac:dyDescent="0.25">
      <c r="D180" s="112"/>
      <c r="E180" s="112"/>
      <c r="F180" s="112"/>
      <c r="G180" s="112"/>
      <c r="H180" s="112"/>
      <c r="I180" s="112"/>
      <c r="R180" s="113"/>
    </row>
    <row r="181" spans="2:21" ht="48" customHeight="1" x14ac:dyDescent="0.25">
      <c r="C181" s="114"/>
      <c r="D181" s="120"/>
      <c r="E181" s="121"/>
      <c r="F181" s="121"/>
      <c r="G181" s="129" t="s">
        <v>336</v>
      </c>
      <c r="H181" s="130"/>
      <c r="I181" s="129"/>
      <c r="J181" s="115"/>
    </row>
    <row r="182" spans="2:21" ht="3.75" customHeight="1" x14ac:dyDescent="0.25">
      <c r="D182" s="121"/>
      <c r="E182" s="121"/>
      <c r="F182" s="121"/>
      <c r="G182" s="131"/>
      <c r="H182" s="131"/>
      <c r="I182" s="131"/>
    </row>
    <row r="183" spans="2:21" ht="15" customHeight="1" x14ac:dyDescent="0.25">
      <c r="C183" s="116"/>
      <c r="D183" s="122" t="s">
        <v>337</v>
      </c>
      <c r="E183" s="123"/>
      <c r="F183" s="123"/>
      <c r="G183" s="132" t="s">
        <v>338</v>
      </c>
      <c r="H183" s="133"/>
      <c r="I183" s="132"/>
      <c r="J183" s="115"/>
    </row>
    <row r="184" spans="2:21" ht="15" customHeight="1" x14ac:dyDescent="0.25">
      <c r="C184" s="116"/>
      <c r="D184" s="124" t="s">
        <v>339</v>
      </c>
      <c r="E184" s="125"/>
      <c r="F184" s="125"/>
      <c r="G184" s="134">
        <v>45718</v>
      </c>
      <c r="H184" s="135"/>
      <c r="I184" s="134"/>
      <c r="J184" s="115"/>
    </row>
    <row r="185" spans="2:21" ht="15" customHeight="1" x14ac:dyDescent="0.25">
      <c r="C185" s="116"/>
      <c r="D185" s="124" t="s">
        <v>340</v>
      </c>
      <c r="E185" s="125"/>
      <c r="F185" s="125"/>
      <c r="G185" s="136" t="s">
        <v>341</v>
      </c>
      <c r="H185" s="137"/>
      <c r="I185" s="136"/>
      <c r="J185" s="115"/>
    </row>
    <row r="186" spans="2:21" ht="15" customHeight="1" x14ac:dyDescent="0.25">
      <c r="C186" s="116"/>
      <c r="D186" s="124" t="s">
        <v>342</v>
      </c>
      <c r="E186" s="125"/>
      <c r="F186" s="125"/>
      <c r="G186" s="136" t="s">
        <v>343</v>
      </c>
      <c r="H186" s="137"/>
      <c r="I186" s="136"/>
      <c r="J186" s="115"/>
    </row>
    <row r="187" spans="2:21" ht="15" customHeight="1" x14ac:dyDescent="0.25">
      <c r="C187" s="116"/>
      <c r="D187" s="124" t="s">
        <v>344</v>
      </c>
      <c r="E187" s="125"/>
      <c r="F187" s="125"/>
      <c r="G187" s="136" t="s">
        <v>345</v>
      </c>
      <c r="H187" s="137"/>
      <c r="I187" s="136"/>
      <c r="J187" s="115"/>
    </row>
    <row r="188" spans="2:21" ht="15" customHeight="1" x14ac:dyDescent="0.25">
      <c r="C188" s="116"/>
      <c r="D188" s="124" t="s">
        <v>346</v>
      </c>
      <c r="E188" s="125"/>
      <c r="F188" s="125"/>
      <c r="G188" s="134">
        <v>45558</v>
      </c>
      <c r="H188" s="135"/>
      <c r="I188" s="134"/>
      <c r="J188" s="115"/>
    </row>
    <row r="189" spans="2:21" ht="15" customHeight="1" x14ac:dyDescent="0.25">
      <c r="C189" s="116"/>
      <c r="D189" s="124" t="s">
        <v>347</v>
      </c>
      <c r="E189" s="125"/>
      <c r="F189" s="125"/>
      <c r="G189" s="134">
        <v>46008</v>
      </c>
      <c r="H189" s="135"/>
      <c r="I189" s="134"/>
      <c r="J189" s="115"/>
    </row>
    <row r="190" spans="2:21" ht="15" customHeight="1" x14ac:dyDescent="0.25">
      <c r="C190" s="116"/>
      <c r="D190" s="124" t="s">
        <v>348</v>
      </c>
      <c r="E190" s="125"/>
      <c r="F190" s="125"/>
      <c r="G190" s="136" t="s">
        <v>349</v>
      </c>
      <c r="H190" s="137"/>
      <c r="I190" s="136"/>
      <c r="J190" s="115"/>
    </row>
    <row r="191" spans="2:21" ht="15" customHeight="1" x14ac:dyDescent="0.25">
      <c r="C191" s="116"/>
      <c r="D191" s="126" t="s">
        <v>350</v>
      </c>
      <c r="E191" s="127"/>
      <c r="F191" s="127"/>
      <c r="G191" s="138"/>
      <c r="H191" s="139"/>
      <c r="I191" s="138"/>
      <c r="J191" s="115"/>
    </row>
    <row r="192" spans="2:21" ht="3.75" customHeight="1" x14ac:dyDescent="0.25">
      <c r="D192" s="128"/>
      <c r="E192" s="128"/>
      <c r="F192" s="128"/>
      <c r="G192" s="140"/>
      <c r="H192" s="140"/>
      <c r="I192" s="140"/>
    </row>
    <row r="193" spans="3:10" ht="15" customHeight="1" x14ac:dyDescent="0.25">
      <c r="C193" s="116"/>
      <c r="D193" s="124" t="s">
        <v>337</v>
      </c>
      <c r="E193" s="125"/>
      <c r="F193" s="125"/>
      <c r="G193" s="136" t="s">
        <v>338</v>
      </c>
      <c r="H193" s="137"/>
      <c r="I193" s="136"/>
      <c r="J193" s="115"/>
    </row>
    <row r="194" spans="3:10" ht="15" customHeight="1" x14ac:dyDescent="0.25">
      <c r="C194" s="116"/>
      <c r="D194" s="124" t="s">
        <v>339</v>
      </c>
      <c r="E194" s="125"/>
      <c r="F194" s="125"/>
      <c r="G194" s="134">
        <v>45718</v>
      </c>
      <c r="H194" s="135"/>
      <c r="I194" s="134"/>
      <c r="J194" s="115"/>
    </row>
    <row r="195" spans="3:10" ht="15" customHeight="1" x14ac:dyDescent="0.25">
      <c r="C195" s="116"/>
      <c r="D195" s="124" t="s">
        <v>340</v>
      </c>
      <c r="E195" s="125"/>
      <c r="F195" s="125"/>
      <c r="G195" s="136" t="s">
        <v>341</v>
      </c>
      <c r="H195" s="137"/>
      <c r="I195" s="136"/>
      <c r="J195" s="115"/>
    </row>
    <row r="196" spans="3:10" ht="15" customHeight="1" x14ac:dyDescent="0.25">
      <c r="C196" s="116"/>
      <c r="D196" s="124" t="s">
        <v>342</v>
      </c>
      <c r="E196" s="125"/>
      <c r="F196" s="125"/>
      <c r="G196" s="136" t="s">
        <v>343</v>
      </c>
      <c r="H196" s="137"/>
      <c r="I196" s="136"/>
      <c r="J196" s="115"/>
    </row>
    <row r="197" spans="3:10" ht="15" customHeight="1" x14ac:dyDescent="0.25">
      <c r="C197" s="116"/>
      <c r="D197" s="124" t="s">
        <v>344</v>
      </c>
      <c r="E197" s="125"/>
      <c r="F197" s="125"/>
      <c r="G197" s="136" t="s">
        <v>345</v>
      </c>
      <c r="H197" s="137"/>
      <c r="I197" s="136"/>
      <c r="J197" s="115"/>
    </row>
    <row r="198" spans="3:10" ht="15" customHeight="1" x14ac:dyDescent="0.25">
      <c r="C198" s="116"/>
      <c r="D198" s="124" t="s">
        <v>346</v>
      </c>
      <c r="E198" s="125"/>
      <c r="F198" s="125"/>
      <c r="G198" s="134">
        <v>45558</v>
      </c>
      <c r="H198" s="135"/>
      <c r="I198" s="134"/>
      <c r="J198" s="115"/>
    </row>
    <row r="199" spans="3:10" ht="15" customHeight="1" x14ac:dyDescent="0.25">
      <c r="C199" s="116"/>
      <c r="D199" s="124" t="s">
        <v>347</v>
      </c>
      <c r="E199" s="125"/>
      <c r="F199" s="125"/>
      <c r="G199" s="134">
        <v>46008</v>
      </c>
      <c r="H199" s="135"/>
      <c r="I199" s="134"/>
      <c r="J199" s="115"/>
    </row>
    <row r="200" spans="3:10" ht="15" customHeight="1" x14ac:dyDescent="0.25">
      <c r="C200" s="116"/>
      <c r="D200" s="124" t="s">
        <v>348</v>
      </c>
      <c r="E200" s="125"/>
      <c r="F200" s="125"/>
      <c r="G200" s="136" t="s">
        <v>349</v>
      </c>
      <c r="H200" s="137"/>
      <c r="I200" s="136"/>
      <c r="J200" s="115"/>
    </row>
    <row r="201" spans="3:10" ht="15" customHeight="1" x14ac:dyDescent="0.25">
      <c r="C201" s="116"/>
      <c r="D201" s="126" t="s">
        <v>350</v>
      </c>
      <c r="E201" s="127"/>
      <c r="F201" s="127"/>
      <c r="G201" s="138"/>
      <c r="H201" s="139"/>
      <c r="I201" s="138"/>
      <c r="J201" s="115"/>
    </row>
    <row r="202" spans="3:10" ht="3.75" customHeight="1" x14ac:dyDescent="0.25">
      <c r="D202" s="128"/>
      <c r="E202" s="128"/>
      <c r="F202" s="128"/>
      <c r="G202" s="140"/>
      <c r="H202" s="140"/>
      <c r="I202" s="140"/>
    </row>
    <row r="203" spans="3:10" ht="15" customHeight="1" x14ac:dyDescent="0.25">
      <c r="C203" s="116"/>
      <c r="D203" s="124" t="s">
        <v>337</v>
      </c>
      <c r="E203" s="125"/>
      <c r="F203" s="125"/>
      <c r="G203" s="136" t="s">
        <v>351</v>
      </c>
      <c r="H203" s="137"/>
      <c r="I203" s="136"/>
      <c r="J203" s="115"/>
    </row>
    <row r="204" spans="3:10" ht="15" customHeight="1" x14ac:dyDescent="0.25">
      <c r="C204" s="116"/>
      <c r="D204" s="124" t="s">
        <v>339</v>
      </c>
      <c r="E204" s="125"/>
      <c r="F204" s="125"/>
      <c r="G204" s="134">
        <v>45718</v>
      </c>
      <c r="H204" s="135"/>
      <c r="I204" s="134"/>
      <c r="J204" s="115"/>
    </row>
    <row r="205" spans="3:10" ht="15" customHeight="1" x14ac:dyDescent="0.25">
      <c r="C205" s="116"/>
      <c r="D205" s="124" t="s">
        <v>340</v>
      </c>
      <c r="E205" s="125"/>
      <c r="F205" s="125"/>
      <c r="G205" s="136" t="s">
        <v>352</v>
      </c>
      <c r="H205" s="137"/>
      <c r="I205" s="136"/>
      <c r="J205" s="115"/>
    </row>
    <row r="206" spans="3:10" ht="15" customHeight="1" x14ac:dyDescent="0.25">
      <c r="C206" s="116"/>
      <c r="D206" s="124" t="s">
        <v>342</v>
      </c>
      <c r="E206" s="125"/>
      <c r="F206" s="125"/>
      <c r="G206" s="136" t="s">
        <v>353</v>
      </c>
      <c r="H206" s="137"/>
      <c r="I206" s="136"/>
      <c r="J206" s="115"/>
    </row>
    <row r="207" spans="3:10" ht="15" customHeight="1" x14ac:dyDescent="0.25">
      <c r="C207" s="116"/>
      <c r="D207" s="124" t="s">
        <v>344</v>
      </c>
      <c r="E207" s="125"/>
      <c r="F207" s="125"/>
      <c r="G207" s="136" t="s">
        <v>354</v>
      </c>
      <c r="H207" s="137"/>
      <c r="I207" s="136"/>
      <c r="J207" s="115"/>
    </row>
    <row r="208" spans="3:10" ht="15" customHeight="1" x14ac:dyDescent="0.25">
      <c r="C208" s="116"/>
      <c r="D208" s="124" t="s">
        <v>346</v>
      </c>
      <c r="E208" s="125"/>
      <c r="F208" s="125"/>
      <c r="G208" s="134">
        <v>45358</v>
      </c>
      <c r="H208" s="135"/>
      <c r="I208" s="134"/>
      <c r="J208" s="115"/>
    </row>
    <row r="209" spans="3:10" ht="15" customHeight="1" x14ac:dyDescent="0.25">
      <c r="C209" s="116"/>
      <c r="D209" s="124" t="s">
        <v>347</v>
      </c>
      <c r="E209" s="125"/>
      <c r="F209" s="125"/>
      <c r="G209" s="134">
        <v>45808</v>
      </c>
      <c r="H209" s="135"/>
      <c r="I209" s="134"/>
      <c r="J209" s="115"/>
    </row>
    <row r="210" spans="3:10" ht="15" customHeight="1" x14ac:dyDescent="0.25">
      <c r="C210" s="116"/>
      <c r="D210" s="124" t="s">
        <v>348</v>
      </c>
      <c r="E210" s="125"/>
      <c r="F210" s="125"/>
      <c r="G210" s="136" t="s">
        <v>355</v>
      </c>
      <c r="H210" s="137"/>
      <c r="I210" s="136"/>
      <c r="J210" s="115"/>
    </row>
    <row r="211" spans="3:10" ht="15" customHeight="1" x14ac:dyDescent="0.25">
      <c r="C211" s="116"/>
      <c r="D211" s="126" t="s">
        <v>350</v>
      </c>
      <c r="E211" s="127"/>
      <c r="F211" s="127"/>
      <c r="G211" s="138"/>
      <c r="H211" s="139"/>
      <c r="I211" s="138"/>
      <c r="J211" s="115"/>
    </row>
    <row r="212" spans="3:10" ht="3.75" customHeight="1" x14ac:dyDescent="0.25">
      <c r="D212" s="128"/>
      <c r="E212" s="128"/>
      <c r="F212" s="128"/>
      <c r="G212" s="140"/>
      <c r="H212" s="140"/>
      <c r="I212" s="140"/>
    </row>
    <row r="213" spans="3:10" ht="15" customHeight="1" x14ac:dyDescent="0.25">
      <c r="C213" s="116"/>
      <c r="D213" s="124" t="s">
        <v>337</v>
      </c>
      <c r="E213" s="125"/>
      <c r="F213" s="125"/>
      <c r="G213" s="136" t="s">
        <v>351</v>
      </c>
      <c r="H213" s="137"/>
      <c r="I213" s="136"/>
      <c r="J213" s="115"/>
    </row>
    <row r="214" spans="3:10" ht="15" customHeight="1" x14ac:dyDescent="0.25">
      <c r="C214" s="116"/>
      <c r="D214" s="124" t="s">
        <v>339</v>
      </c>
      <c r="E214" s="125"/>
      <c r="F214" s="125"/>
      <c r="G214" s="134">
        <v>45718</v>
      </c>
      <c r="H214" s="135"/>
      <c r="I214" s="134"/>
      <c r="J214" s="115"/>
    </row>
    <row r="215" spans="3:10" ht="15" customHeight="1" x14ac:dyDescent="0.25">
      <c r="C215" s="116"/>
      <c r="D215" s="124" t="s">
        <v>340</v>
      </c>
      <c r="E215" s="125"/>
      <c r="F215" s="125"/>
      <c r="G215" s="136" t="s">
        <v>352</v>
      </c>
      <c r="H215" s="137"/>
      <c r="I215" s="136"/>
      <c r="J215" s="115"/>
    </row>
    <row r="216" spans="3:10" ht="15" customHeight="1" x14ac:dyDescent="0.25">
      <c r="C216" s="116"/>
      <c r="D216" s="124" t="s">
        <v>342</v>
      </c>
      <c r="E216" s="125"/>
      <c r="F216" s="125"/>
      <c r="G216" s="136" t="s">
        <v>353</v>
      </c>
      <c r="H216" s="137"/>
      <c r="I216" s="136"/>
      <c r="J216" s="115"/>
    </row>
    <row r="217" spans="3:10" ht="15" customHeight="1" x14ac:dyDescent="0.25">
      <c r="C217" s="116"/>
      <c r="D217" s="124" t="s">
        <v>344</v>
      </c>
      <c r="E217" s="125"/>
      <c r="F217" s="125"/>
      <c r="G217" s="136" t="s">
        <v>354</v>
      </c>
      <c r="H217" s="137"/>
      <c r="I217" s="136"/>
      <c r="J217" s="115"/>
    </row>
    <row r="218" spans="3:10" ht="15" customHeight="1" x14ac:dyDescent="0.25">
      <c r="C218" s="116"/>
      <c r="D218" s="124" t="s">
        <v>346</v>
      </c>
      <c r="E218" s="125"/>
      <c r="F218" s="125"/>
      <c r="G218" s="134">
        <v>45358</v>
      </c>
      <c r="H218" s="135"/>
      <c r="I218" s="134"/>
      <c r="J218" s="115"/>
    </row>
    <row r="219" spans="3:10" ht="15" customHeight="1" x14ac:dyDescent="0.25">
      <c r="C219" s="116"/>
      <c r="D219" s="124" t="s">
        <v>347</v>
      </c>
      <c r="E219" s="125"/>
      <c r="F219" s="125"/>
      <c r="G219" s="134">
        <v>45808</v>
      </c>
      <c r="H219" s="135"/>
      <c r="I219" s="134"/>
      <c r="J219" s="115"/>
    </row>
    <row r="220" spans="3:10" ht="15" customHeight="1" x14ac:dyDescent="0.25">
      <c r="C220" s="116"/>
      <c r="D220" s="124" t="s">
        <v>348</v>
      </c>
      <c r="E220" s="125"/>
      <c r="F220" s="125"/>
      <c r="G220" s="136" t="s">
        <v>355</v>
      </c>
      <c r="H220" s="137"/>
      <c r="I220" s="136"/>
      <c r="J220" s="115"/>
    </row>
    <row r="221" spans="3:10" ht="15" customHeight="1" x14ac:dyDescent="0.25">
      <c r="C221" s="116"/>
      <c r="D221" s="126" t="s">
        <v>350</v>
      </c>
      <c r="E221" s="127"/>
      <c r="F221" s="127"/>
      <c r="G221" s="138"/>
      <c r="H221" s="139"/>
      <c r="I221" s="138"/>
      <c r="J221" s="115"/>
    </row>
    <row r="222" spans="3:10" ht="3.75" customHeight="1" x14ac:dyDescent="0.25">
      <c r="D222" s="128"/>
      <c r="E222" s="128"/>
      <c r="F222" s="128"/>
      <c r="G222" s="140"/>
      <c r="H222" s="140"/>
      <c r="I222" s="140"/>
    </row>
  </sheetData>
  <mergeCells count="88">
    <mergeCell ref="G218:I218"/>
    <mergeCell ref="G219:I219"/>
    <mergeCell ref="G220:I220"/>
    <mergeCell ref="G221:I221"/>
    <mergeCell ref="G222:I222"/>
    <mergeCell ref="G213:I213"/>
    <mergeCell ref="G214:I214"/>
    <mergeCell ref="G215:I215"/>
    <mergeCell ref="G216:I216"/>
    <mergeCell ref="G217:I217"/>
    <mergeCell ref="G208:I208"/>
    <mergeCell ref="G209:I209"/>
    <mergeCell ref="G210:I210"/>
    <mergeCell ref="G211:I211"/>
    <mergeCell ref="G212:I212"/>
    <mergeCell ref="G203:I203"/>
    <mergeCell ref="G204:I204"/>
    <mergeCell ref="G205:I205"/>
    <mergeCell ref="G206:I206"/>
    <mergeCell ref="G207:I207"/>
    <mergeCell ref="G198:I198"/>
    <mergeCell ref="G199:I199"/>
    <mergeCell ref="G200:I200"/>
    <mergeCell ref="G201:I201"/>
    <mergeCell ref="G202:I202"/>
    <mergeCell ref="G193:I193"/>
    <mergeCell ref="G194:I194"/>
    <mergeCell ref="G195:I195"/>
    <mergeCell ref="G196:I196"/>
    <mergeCell ref="G197:I197"/>
    <mergeCell ref="G188:I188"/>
    <mergeCell ref="G189:I189"/>
    <mergeCell ref="G190:I190"/>
    <mergeCell ref="G191:I191"/>
    <mergeCell ref="G192:I192"/>
    <mergeCell ref="G183:I183"/>
    <mergeCell ref="G184:I184"/>
    <mergeCell ref="G185:I185"/>
    <mergeCell ref="G186:I186"/>
    <mergeCell ref="G187:I187"/>
    <mergeCell ref="D218:F218"/>
    <mergeCell ref="D219:F219"/>
    <mergeCell ref="D220:F220"/>
    <mergeCell ref="D221:F221"/>
    <mergeCell ref="D222:F222"/>
    <mergeCell ref="D213:F213"/>
    <mergeCell ref="D214:F214"/>
    <mergeCell ref="D215:F215"/>
    <mergeCell ref="D216:F216"/>
    <mergeCell ref="D217:F217"/>
    <mergeCell ref="D208:F208"/>
    <mergeCell ref="D209:F209"/>
    <mergeCell ref="D210:F210"/>
    <mergeCell ref="D211:F211"/>
    <mergeCell ref="D212:F212"/>
    <mergeCell ref="D203:F203"/>
    <mergeCell ref="D204:F204"/>
    <mergeCell ref="D205:F205"/>
    <mergeCell ref="D206:F206"/>
    <mergeCell ref="D207:F207"/>
    <mergeCell ref="D198:F198"/>
    <mergeCell ref="D199:F199"/>
    <mergeCell ref="D200:F200"/>
    <mergeCell ref="D201:F201"/>
    <mergeCell ref="D202:F202"/>
    <mergeCell ref="D193:F193"/>
    <mergeCell ref="D194:F194"/>
    <mergeCell ref="D195:F195"/>
    <mergeCell ref="D196:F196"/>
    <mergeCell ref="D197:F197"/>
    <mergeCell ref="D188:F188"/>
    <mergeCell ref="D189:F189"/>
    <mergeCell ref="D190:F190"/>
    <mergeCell ref="D191:F191"/>
    <mergeCell ref="D192:F192"/>
    <mergeCell ref="D183:F183"/>
    <mergeCell ref="D184:F184"/>
    <mergeCell ref="D185:F185"/>
    <mergeCell ref="D186:F186"/>
    <mergeCell ref="D187:F187"/>
    <mergeCell ref="B2:O2"/>
    <mergeCell ref="C7:O7"/>
    <mergeCell ref="C8:O8"/>
    <mergeCell ref="D181:F181"/>
    <mergeCell ref="D182:F182"/>
    <mergeCell ref="G181:I181"/>
    <mergeCell ref="G182:I182"/>
    <mergeCell ref="G4:I4"/>
  </mergeCells>
  <pageMargins left="0.70866141000000005" right="0.70866141000000005" top="0.74803149000000002" bottom="0.74803149000000002" header="0.31496062000000002" footer="0.31496062000000002"/>
  <pageSetup paperSize="9" scale="47" orientation="landscape" blackAndWhite="1"/>
  <headerFooter alignWithMargins="0"/>
  <rowBreaks count="4" manualBreakCount="4">
    <brk id="46" max="16383" man="1"/>
    <brk id="107" max="16383" man="1"/>
    <brk id="136" max="16383" man="1"/>
    <brk id="163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cp:lastModifiedBy>User</cp:lastModifiedBy>
  <dcterms:created xsi:type="dcterms:W3CDTF">2025-03-25T06:06:04Z</dcterms:created>
  <dcterms:modified xsi:type="dcterms:W3CDTF">2025-03-25T06:07:47Z</dcterms:modified>
</cp:coreProperties>
</file>