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22695" windowHeight="10425"/>
  </bookViews>
  <sheets>
    <sheet name="ТРАФАРЕТ" sheetId="1" r:id="rId1"/>
  </sheets>
  <calcPr calcId="145621"/>
</workbook>
</file>

<file path=xl/calcChain.xml><?xml version="1.0" encoding="utf-8"?>
<calcChain xmlns="http://schemas.openxmlformats.org/spreadsheetml/2006/main">
  <c r="G257" i="1" l="1"/>
  <c r="E257" i="1" s="1"/>
  <c r="G256" i="1"/>
  <c r="E256" i="1" s="1"/>
  <c r="G255" i="1"/>
  <c r="E255" i="1" s="1"/>
  <c r="R254" i="1"/>
  <c r="Q254" i="1"/>
  <c r="P254" i="1"/>
  <c r="O254" i="1"/>
  <c r="N254" i="1"/>
  <c r="M254" i="1"/>
  <c r="L254" i="1"/>
  <c r="K254" i="1"/>
  <c r="J254" i="1"/>
  <c r="G254" i="1" s="1"/>
  <c r="E254" i="1" s="1"/>
  <c r="I254" i="1"/>
  <c r="H254" i="1"/>
  <c r="F254" i="1"/>
  <c r="G253" i="1"/>
  <c r="E253" i="1" s="1"/>
  <c r="G252" i="1"/>
  <c r="E252" i="1" s="1"/>
  <c r="G251" i="1"/>
  <c r="E251" i="1" s="1"/>
  <c r="G250" i="1"/>
  <c r="E250" i="1" s="1"/>
  <c r="R249" i="1"/>
  <c r="Q249" i="1"/>
  <c r="P249" i="1"/>
  <c r="O249" i="1"/>
  <c r="N249" i="1"/>
  <c r="M249" i="1"/>
  <c r="L249" i="1"/>
  <c r="K249" i="1"/>
  <c r="J249" i="1"/>
  <c r="G249" i="1" s="1"/>
  <c r="E249" i="1" s="1"/>
  <c r="I249" i="1"/>
  <c r="H249" i="1"/>
  <c r="F249" i="1"/>
  <c r="G248" i="1"/>
  <c r="E248" i="1" s="1"/>
  <c r="G247" i="1"/>
  <c r="E247" i="1" s="1"/>
  <c r="R246" i="1"/>
  <c r="Q246" i="1"/>
  <c r="P246" i="1"/>
  <c r="O246" i="1"/>
  <c r="N246" i="1"/>
  <c r="M246" i="1"/>
  <c r="L246" i="1"/>
  <c r="K246" i="1"/>
  <c r="J246" i="1"/>
  <c r="G246" i="1" s="1"/>
  <c r="E246" i="1" s="1"/>
  <c r="I246" i="1"/>
  <c r="H246" i="1"/>
  <c r="F246" i="1"/>
  <c r="G245" i="1"/>
  <c r="E245" i="1" s="1"/>
  <c r="G244" i="1"/>
  <c r="E244" i="1" s="1"/>
  <c r="R243" i="1"/>
  <c r="Q243" i="1"/>
  <c r="P243" i="1"/>
  <c r="O243" i="1"/>
  <c r="N243" i="1"/>
  <c r="M243" i="1"/>
  <c r="L243" i="1"/>
  <c r="K243" i="1"/>
  <c r="J243" i="1"/>
  <c r="G243" i="1" s="1"/>
  <c r="E243" i="1" s="1"/>
  <c r="I243" i="1"/>
  <c r="H243" i="1"/>
  <c r="F243" i="1"/>
  <c r="G242" i="1"/>
  <c r="E242" i="1" s="1"/>
  <c r="G241" i="1"/>
  <c r="E241" i="1" s="1"/>
  <c r="R240" i="1"/>
  <c r="Q240" i="1"/>
  <c r="P240" i="1"/>
  <c r="O240" i="1"/>
  <c r="N240" i="1"/>
  <c r="M240" i="1"/>
  <c r="L240" i="1"/>
  <c r="K240" i="1"/>
  <c r="J240" i="1"/>
  <c r="G240" i="1" s="1"/>
  <c r="E240" i="1" s="1"/>
  <c r="I240" i="1"/>
  <c r="H240" i="1"/>
  <c r="F240" i="1"/>
  <c r="G239" i="1"/>
  <c r="E239" i="1" s="1"/>
  <c r="G238" i="1"/>
  <c r="E238" i="1" s="1"/>
  <c r="R237" i="1"/>
  <c r="Q237" i="1"/>
  <c r="P237" i="1"/>
  <c r="O237" i="1"/>
  <c r="N237" i="1"/>
  <c r="M237" i="1"/>
  <c r="L237" i="1"/>
  <c r="K237" i="1"/>
  <c r="J237" i="1"/>
  <c r="G237" i="1" s="1"/>
  <c r="E237" i="1" s="1"/>
  <c r="I237" i="1"/>
  <c r="H237" i="1"/>
  <c r="F237" i="1"/>
  <c r="G236" i="1"/>
  <c r="E236" i="1" s="1"/>
  <c r="G235" i="1"/>
  <c r="E235" i="1" s="1"/>
  <c r="R234" i="1"/>
  <c r="Q234" i="1"/>
  <c r="P234" i="1"/>
  <c r="O234" i="1"/>
  <c r="N234" i="1"/>
  <c r="M234" i="1"/>
  <c r="L234" i="1"/>
  <c r="K234" i="1"/>
  <c r="J234" i="1"/>
  <c r="G234" i="1" s="1"/>
  <c r="E234" i="1" s="1"/>
  <c r="I234" i="1"/>
  <c r="H234" i="1"/>
  <c r="F234" i="1"/>
  <c r="R233" i="1"/>
  <c r="Q233" i="1"/>
  <c r="P233" i="1"/>
  <c r="O233" i="1"/>
  <c r="N233" i="1"/>
  <c r="M233" i="1"/>
  <c r="L233" i="1"/>
  <c r="K233" i="1"/>
  <c r="J233" i="1"/>
  <c r="G233" i="1" s="1"/>
  <c r="E233" i="1" s="1"/>
  <c r="I233" i="1"/>
  <c r="H233" i="1"/>
  <c r="F233" i="1"/>
  <c r="R232" i="1"/>
  <c r="Q232" i="1"/>
  <c r="P232" i="1"/>
  <c r="O232" i="1"/>
  <c r="N232" i="1"/>
  <c r="M232" i="1"/>
  <c r="L232" i="1"/>
  <c r="K232" i="1"/>
  <c r="J232" i="1"/>
  <c r="I232" i="1"/>
  <c r="H232" i="1"/>
  <c r="F232" i="1"/>
  <c r="G226" i="1"/>
  <c r="E226" i="1" s="1"/>
  <c r="G225" i="1"/>
  <c r="E225" i="1" s="1"/>
  <c r="G224" i="1"/>
  <c r="E224" i="1" s="1"/>
  <c r="G223" i="1"/>
  <c r="E223" i="1" s="1"/>
  <c r="R222" i="1"/>
  <c r="Q222" i="1"/>
  <c r="P222" i="1"/>
  <c r="O222" i="1"/>
  <c r="N222" i="1"/>
  <c r="M222" i="1"/>
  <c r="L222" i="1"/>
  <c r="K222" i="1"/>
  <c r="J222" i="1"/>
  <c r="I222" i="1"/>
  <c r="H222" i="1"/>
  <c r="F222" i="1"/>
  <c r="R221" i="1"/>
  <c r="Q221" i="1"/>
  <c r="P221" i="1"/>
  <c r="O221" i="1"/>
  <c r="N221" i="1"/>
  <c r="M221" i="1"/>
  <c r="L221" i="1"/>
  <c r="K221" i="1"/>
  <c r="J221" i="1"/>
  <c r="I221" i="1"/>
  <c r="H221" i="1"/>
  <c r="F221" i="1"/>
  <c r="G220" i="1"/>
  <c r="E220" i="1" s="1"/>
  <c r="G219" i="1"/>
  <c r="E219" i="1" s="1"/>
  <c r="G218" i="1"/>
  <c r="E218" i="1" s="1"/>
  <c r="G217" i="1"/>
  <c r="E217" i="1" s="1"/>
  <c r="G216" i="1"/>
  <c r="E216" i="1" s="1"/>
  <c r="G215" i="1"/>
  <c r="E215" i="1" s="1"/>
  <c r="G214" i="1"/>
  <c r="E214" i="1" s="1"/>
  <c r="G213" i="1"/>
  <c r="E213" i="1" s="1"/>
  <c r="G212" i="1"/>
  <c r="E212" i="1" s="1"/>
  <c r="G211" i="1"/>
  <c r="E211" i="1" s="1"/>
  <c r="R210" i="1"/>
  <c r="Q210" i="1"/>
  <c r="P210" i="1"/>
  <c r="O210" i="1"/>
  <c r="N210" i="1"/>
  <c r="M210" i="1"/>
  <c r="L210" i="1"/>
  <c r="K210" i="1"/>
  <c r="J210" i="1"/>
  <c r="I210" i="1"/>
  <c r="H210" i="1"/>
  <c r="F210" i="1"/>
  <c r="G209" i="1"/>
  <c r="E209" i="1" s="1"/>
  <c r="G208" i="1"/>
  <c r="E208" i="1" s="1"/>
  <c r="R207" i="1"/>
  <c r="Q207" i="1"/>
  <c r="P207" i="1"/>
  <c r="O207" i="1"/>
  <c r="N207" i="1"/>
  <c r="M207" i="1"/>
  <c r="L207" i="1"/>
  <c r="K207" i="1"/>
  <c r="J207" i="1"/>
  <c r="I207" i="1"/>
  <c r="H207" i="1"/>
  <c r="F207" i="1"/>
  <c r="G206" i="1"/>
  <c r="E206" i="1" s="1"/>
  <c r="G202" i="1"/>
  <c r="E202" i="1" s="1"/>
  <c r="G201" i="1"/>
  <c r="E201" i="1" s="1"/>
  <c r="G200" i="1"/>
  <c r="E200" i="1" s="1"/>
  <c r="R199" i="1"/>
  <c r="Q199" i="1"/>
  <c r="P199" i="1"/>
  <c r="O199" i="1"/>
  <c r="N199" i="1"/>
  <c r="M199" i="1"/>
  <c r="L199" i="1"/>
  <c r="K199" i="1"/>
  <c r="J199" i="1"/>
  <c r="I199" i="1"/>
  <c r="H199" i="1"/>
  <c r="F199" i="1"/>
  <c r="G198" i="1"/>
  <c r="E198" i="1" s="1"/>
  <c r="G197" i="1"/>
  <c r="E197" i="1" s="1"/>
  <c r="G196" i="1"/>
  <c r="E196" i="1" s="1"/>
  <c r="R195" i="1"/>
  <c r="Q195" i="1"/>
  <c r="P195" i="1"/>
  <c r="O195" i="1"/>
  <c r="N195" i="1"/>
  <c r="M195" i="1"/>
  <c r="L195" i="1"/>
  <c r="K195" i="1"/>
  <c r="J195" i="1"/>
  <c r="I195" i="1"/>
  <c r="H195" i="1"/>
  <c r="F195" i="1"/>
  <c r="R194" i="1"/>
  <c r="Q194" i="1"/>
  <c r="P194" i="1"/>
  <c r="O194" i="1"/>
  <c r="N194" i="1"/>
  <c r="M194" i="1"/>
  <c r="L194" i="1"/>
  <c r="K194" i="1"/>
  <c r="J194" i="1"/>
  <c r="I194" i="1"/>
  <c r="H194" i="1"/>
  <c r="F194" i="1"/>
  <c r="G193" i="1"/>
  <c r="E193" i="1" s="1"/>
  <c r="G192" i="1"/>
  <c r="E192" i="1" s="1"/>
  <c r="G191" i="1"/>
  <c r="E191" i="1" s="1"/>
  <c r="G190" i="1"/>
  <c r="E190" i="1" s="1"/>
  <c r="G189" i="1"/>
  <c r="E189" i="1" s="1"/>
  <c r="G188" i="1"/>
  <c r="E188" i="1" s="1"/>
  <c r="G187" i="1"/>
  <c r="E187" i="1" s="1"/>
  <c r="R186" i="1"/>
  <c r="Q186" i="1"/>
  <c r="P186" i="1"/>
  <c r="O186" i="1"/>
  <c r="N186" i="1"/>
  <c r="M186" i="1"/>
  <c r="L186" i="1"/>
  <c r="K186" i="1"/>
  <c r="J186" i="1"/>
  <c r="I186" i="1"/>
  <c r="H186" i="1"/>
  <c r="F186" i="1"/>
  <c r="G185" i="1"/>
  <c r="E185" i="1" s="1"/>
  <c r="G184" i="1"/>
  <c r="E184" i="1" s="1"/>
  <c r="G183" i="1"/>
  <c r="E183" i="1" s="1"/>
  <c r="G182" i="1"/>
  <c r="E182" i="1" s="1"/>
  <c r="G181" i="1"/>
  <c r="E181" i="1"/>
  <c r="G180" i="1"/>
  <c r="E180" i="1"/>
  <c r="G179" i="1"/>
  <c r="E179" i="1"/>
  <c r="G178" i="1"/>
  <c r="E178" i="1"/>
  <c r="G177" i="1"/>
  <c r="E177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G175" i="1"/>
  <c r="E175" i="1"/>
  <c r="G174" i="1"/>
  <c r="E174" i="1"/>
  <c r="G173" i="1"/>
  <c r="E173" i="1"/>
  <c r="G172" i="1"/>
  <c r="E172" i="1"/>
  <c r="G168" i="1"/>
  <c r="E168" i="1"/>
  <c r="G167" i="1"/>
  <c r="E167" i="1"/>
  <c r="G166" i="1"/>
  <c r="E166" i="1"/>
  <c r="G165" i="1"/>
  <c r="E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G163" i="1"/>
  <c r="E163" i="1"/>
  <c r="G162" i="1"/>
  <c r="E162" i="1"/>
  <c r="G161" i="1"/>
  <c r="E161" i="1"/>
  <c r="G160" i="1"/>
  <c r="E160" i="1"/>
  <c r="G159" i="1"/>
  <c r="E159" i="1" s="1"/>
  <c r="G158" i="1"/>
  <c r="E158" i="1" s="1"/>
  <c r="G157" i="1"/>
  <c r="E157" i="1" s="1"/>
  <c r="R156" i="1"/>
  <c r="Q156" i="1"/>
  <c r="P156" i="1"/>
  <c r="O156" i="1"/>
  <c r="N156" i="1"/>
  <c r="M156" i="1"/>
  <c r="L156" i="1"/>
  <c r="K156" i="1"/>
  <c r="J156" i="1"/>
  <c r="G156" i="1" s="1"/>
  <c r="E156" i="1" s="1"/>
  <c r="I156" i="1"/>
  <c r="H156" i="1"/>
  <c r="F156" i="1"/>
  <c r="G155" i="1"/>
  <c r="E155" i="1" s="1"/>
  <c r="G154" i="1"/>
  <c r="E154" i="1" s="1"/>
  <c r="G153" i="1"/>
  <c r="E153" i="1" s="1"/>
  <c r="G152" i="1"/>
  <c r="E152" i="1" s="1"/>
  <c r="G151" i="1"/>
  <c r="E151" i="1" s="1"/>
  <c r="G150" i="1"/>
  <c r="E150" i="1" s="1"/>
  <c r="R149" i="1"/>
  <c r="Q149" i="1"/>
  <c r="P149" i="1"/>
  <c r="O149" i="1"/>
  <c r="N149" i="1"/>
  <c r="M149" i="1"/>
  <c r="L149" i="1"/>
  <c r="K149" i="1"/>
  <c r="J149" i="1"/>
  <c r="G149" i="1" s="1"/>
  <c r="E149" i="1" s="1"/>
  <c r="I149" i="1"/>
  <c r="H149" i="1"/>
  <c r="F149" i="1"/>
  <c r="G148" i="1"/>
  <c r="E148" i="1" s="1"/>
  <c r="G147" i="1"/>
  <c r="E147" i="1" s="1"/>
  <c r="G146" i="1"/>
  <c r="E146" i="1" s="1"/>
  <c r="G145" i="1"/>
  <c r="E145" i="1" s="1"/>
  <c r="G141" i="1"/>
  <c r="E141" i="1" s="1"/>
  <c r="G140" i="1"/>
  <c r="E140" i="1" s="1"/>
  <c r="G139" i="1"/>
  <c r="E139" i="1" s="1"/>
  <c r="G138" i="1"/>
  <c r="E138" i="1" s="1"/>
  <c r="G137" i="1"/>
  <c r="E137" i="1" s="1"/>
  <c r="G136" i="1"/>
  <c r="E136" i="1" s="1"/>
  <c r="G135" i="1"/>
  <c r="E135" i="1" s="1"/>
  <c r="R134" i="1"/>
  <c r="Q134" i="1"/>
  <c r="P134" i="1"/>
  <c r="O134" i="1"/>
  <c r="N134" i="1"/>
  <c r="M134" i="1"/>
  <c r="L134" i="1"/>
  <c r="K134" i="1"/>
  <c r="J134" i="1"/>
  <c r="G134" i="1" s="1"/>
  <c r="E134" i="1" s="1"/>
  <c r="I134" i="1"/>
  <c r="H134" i="1"/>
  <c r="F134" i="1"/>
  <c r="G133" i="1"/>
  <c r="E133" i="1" s="1"/>
  <c r="G132" i="1"/>
  <c r="E132" i="1" s="1"/>
  <c r="R131" i="1"/>
  <c r="Q131" i="1"/>
  <c r="P131" i="1"/>
  <c r="O131" i="1"/>
  <c r="N131" i="1"/>
  <c r="M131" i="1"/>
  <c r="L131" i="1"/>
  <c r="K131" i="1"/>
  <c r="J131" i="1"/>
  <c r="G131" i="1" s="1"/>
  <c r="E131" i="1" s="1"/>
  <c r="I131" i="1"/>
  <c r="H131" i="1"/>
  <c r="F131" i="1"/>
  <c r="G130" i="1"/>
  <c r="E130" i="1" s="1"/>
  <c r="G129" i="1"/>
  <c r="E129" i="1" s="1"/>
  <c r="G128" i="1"/>
  <c r="E128" i="1" s="1"/>
  <c r="G127" i="1"/>
  <c r="E127" i="1" s="1"/>
  <c r="G126" i="1"/>
  <c r="E126" i="1" s="1"/>
  <c r="G125" i="1"/>
  <c r="E125" i="1" s="1"/>
  <c r="G124" i="1"/>
  <c r="E124" i="1" s="1"/>
  <c r="G123" i="1"/>
  <c r="E123" i="1" s="1"/>
  <c r="R122" i="1"/>
  <c r="Q122" i="1"/>
  <c r="P122" i="1"/>
  <c r="O122" i="1"/>
  <c r="N122" i="1"/>
  <c r="M122" i="1"/>
  <c r="L122" i="1"/>
  <c r="K122" i="1"/>
  <c r="J122" i="1"/>
  <c r="G122" i="1" s="1"/>
  <c r="E122" i="1" s="1"/>
  <c r="I122" i="1"/>
  <c r="H122" i="1"/>
  <c r="F122" i="1"/>
  <c r="G121" i="1"/>
  <c r="E121" i="1" s="1"/>
  <c r="G120" i="1"/>
  <c r="E120" i="1" s="1"/>
  <c r="G119" i="1"/>
  <c r="E119" i="1" s="1"/>
  <c r="G115" i="1"/>
  <c r="E115" i="1" s="1"/>
  <c r="R114" i="1"/>
  <c r="Q114" i="1"/>
  <c r="P114" i="1"/>
  <c r="O114" i="1"/>
  <c r="N114" i="1"/>
  <c r="M114" i="1"/>
  <c r="L114" i="1"/>
  <c r="K114" i="1"/>
  <c r="J114" i="1"/>
  <c r="G114" i="1" s="1"/>
  <c r="E114" i="1" s="1"/>
  <c r="I114" i="1"/>
  <c r="H114" i="1"/>
  <c r="F114" i="1"/>
  <c r="R113" i="1"/>
  <c r="Q113" i="1"/>
  <c r="P113" i="1"/>
  <c r="O113" i="1"/>
  <c r="N113" i="1"/>
  <c r="M113" i="1"/>
  <c r="L113" i="1"/>
  <c r="K113" i="1"/>
  <c r="J113" i="1"/>
  <c r="I113" i="1"/>
  <c r="H113" i="1"/>
  <c r="F113" i="1"/>
  <c r="R112" i="1"/>
  <c r="Q112" i="1"/>
  <c r="P112" i="1"/>
  <c r="O112" i="1"/>
  <c r="N112" i="1"/>
  <c r="M112" i="1"/>
  <c r="L112" i="1"/>
  <c r="K112" i="1"/>
  <c r="J112" i="1"/>
  <c r="I112" i="1"/>
  <c r="H112" i="1"/>
  <c r="F112" i="1"/>
  <c r="G107" i="1"/>
  <c r="E107" i="1" s="1"/>
  <c r="G106" i="1"/>
  <c r="E106" i="1" s="1"/>
  <c r="R105" i="1"/>
  <c r="Q105" i="1"/>
  <c r="P105" i="1"/>
  <c r="O105" i="1"/>
  <c r="N105" i="1"/>
  <c r="M105" i="1"/>
  <c r="L105" i="1"/>
  <c r="K105" i="1"/>
  <c r="J105" i="1"/>
  <c r="I105" i="1"/>
  <c r="H105" i="1"/>
  <c r="F105" i="1"/>
  <c r="R104" i="1"/>
  <c r="Q104" i="1"/>
  <c r="P104" i="1"/>
  <c r="O104" i="1"/>
  <c r="N104" i="1"/>
  <c r="M104" i="1"/>
  <c r="L104" i="1"/>
  <c r="K104" i="1"/>
  <c r="J104" i="1"/>
  <c r="I104" i="1"/>
  <c r="H104" i="1"/>
  <c r="F104" i="1"/>
  <c r="G103" i="1"/>
  <c r="E103" i="1" s="1"/>
  <c r="G102" i="1"/>
  <c r="E102" i="1" s="1"/>
  <c r="G101" i="1"/>
  <c r="E101" i="1" s="1"/>
  <c r="G100" i="1"/>
  <c r="E100" i="1" s="1"/>
  <c r="G99" i="1"/>
  <c r="E99" i="1" s="1"/>
  <c r="G98" i="1"/>
  <c r="E98" i="1" s="1"/>
  <c r="G97" i="1"/>
  <c r="E97" i="1" s="1"/>
  <c r="G96" i="1"/>
  <c r="E96" i="1" s="1"/>
  <c r="G95" i="1"/>
  <c r="E95" i="1" s="1"/>
  <c r="G94" i="1"/>
  <c r="E94" i="1" s="1"/>
  <c r="R93" i="1"/>
  <c r="Q93" i="1"/>
  <c r="P93" i="1"/>
  <c r="O93" i="1"/>
  <c r="N93" i="1"/>
  <c r="M93" i="1"/>
  <c r="L93" i="1"/>
  <c r="K93" i="1"/>
  <c r="J93" i="1"/>
  <c r="I93" i="1"/>
  <c r="H93" i="1"/>
  <c r="F93" i="1"/>
  <c r="G89" i="1"/>
  <c r="E89" i="1" s="1"/>
  <c r="G88" i="1"/>
  <c r="E88" i="1" s="1"/>
  <c r="R87" i="1"/>
  <c r="Q87" i="1"/>
  <c r="P87" i="1"/>
  <c r="O87" i="1"/>
  <c r="N87" i="1"/>
  <c r="M87" i="1"/>
  <c r="L87" i="1"/>
  <c r="K87" i="1"/>
  <c r="J87" i="1"/>
  <c r="I87" i="1"/>
  <c r="H87" i="1"/>
  <c r="F87" i="1"/>
  <c r="G86" i="1"/>
  <c r="E86" i="1" s="1"/>
  <c r="G85" i="1"/>
  <c r="E85" i="1" s="1"/>
  <c r="G84" i="1"/>
  <c r="E84" i="1" s="1"/>
  <c r="G83" i="1"/>
  <c r="E83" i="1" s="1"/>
  <c r="G82" i="1"/>
  <c r="E82" i="1" s="1"/>
  <c r="G81" i="1"/>
  <c r="E81" i="1" s="1"/>
  <c r="G80" i="1"/>
  <c r="E80" i="1" s="1"/>
  <c r="G79" i="1"/>
  <c r="E79" i="1" s="1"/>
  <c r="R78" i="1"/>
  <c r="R74" i="1" s="1"/>
  <c r="R73" i="1" s="1"/>
  <c r="R14" i="1" s="1"/>
  <c r="Q78" i="1"/>
  <c r="P78" i="1"/>
  <c r="P74" i="1" s="1"/>
  <c r="P73" i="1" s="1"/>
  <c r="P14" i="1" s="1"/>
  <c r="O78" i="1"/>
  <c r="N78" i="1"/>
  <c r="N74" i="1" s="1"/>
  <c r="N73" i="1" s="1"/>
  <c r="N14" i="1" s="1"/>
  <c r="M78" i="1"/>
  <c r="L78" i="1"/>
  <c r="L74" i="1" s="1"/>
  <c r="L73" i="1" s="1"/>
  <c r="L14" i="1" s="1"/>
  <c r="K78" i="1"/>
  <c r="J78" i="1"/>
  <c r="I78" i="1"/>
  <c r="H78" i="1"/>
  <c r="H74" i="1" s="1"/>
  <c r="H73" i="1" s="1"/>
  <c r="H14" i="1" s="1"/>
  <c r="F78" i="1"/>
  <c r="G77" i="1"/>
  <c r="E77" i="1" s="1"/>
  <c r="G76" i="1"/>
  <c r="E76" i="1"/>
  <c r="G75" i="1"/>
  <c r="E75" i="1"/>
  <c r="Q74" i="1"/>
  <c r="O74" i="1"/>
  <c r="M74" i="1"/>
  <c r="K74" i="1"/>
  <c r="I74" i="1"/>
  <c r="F74" i="1"/>
  <c r="Q73" i="1"/>
  <c r="O73" i="1"/>
  <c r="M73" i="1"/>
  <c r="K73" i="1"/>
  <c r="I73" i="1"/>
  <c r="F73" i="1"/>
  <c r="G72" i="1"/>
  <c r="E72" i="1"/>
  <c r="G71" i="1"/>
  <c r="E71" i="1"/>
  <c r="G70" i="1"/>
  <c r="E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G68" i="1"/>
  <c r="E68" i="1"/>
  <c r="G67" i="1"/>
  <c r="E67" i="1"/>
  <c r="G66" i="1"/>
  <c r="E66" i="1"/>
  <c r="G65" i="1"/>
  <c r="E65" i="1"/>
  <c r="G64" i="1"/>
  <c r="E64" i="1"/>
  <c r="G60" i="1"/>
  <c r="E60" i="1"/>
  <c r="G59" i="1"/>
  <c r="E59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G57" i="1"/>
  <c r="E57" i="1"/>
  <c r="G56" i="1"/>
  <c r="E56" i="1"/>
  <c r="G55" i="1"/>
  <c r="E55" i="1"/>
  <c r="G54" i="1"/>
  <c r="E54" i="1"/>
  <c r="G53" i="1"/>
  <c r="E53" i="1"/>
  <c r="G52" i="1"/>
  <c r="E52" i="1"/>
  <c r="G51" i="1"/>
  <c r="E51" i="1"/>
  <c r="G50" i="1"/>
  <c r="E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G48" i="1"/>
  <c r="E48" i="1"/>
  <c r="G47" i="1"/>
  <c r="E47" i="1"/>
  <c r="G46" i="1"/>
  <c r="E46" i="1"/>
  <c r="G45" i="1"/>
  <c r="E45" i="1"/>
  <c r="G44" i="1"/>
  <c r="E44" i="1"/>
  <c r="G43" i="1"/>
  <c r="E43" i="1"/>
  <c r="G39" i="1"/>
  <c r="E39" i="1"/>
  <c r="G38" i="1"/>
  <c r="E38" i="1"/>
  <c r="G37" i="1"/>
  <c r="E37" i="1"/>
  <c r="G36" i="1"/>
  <c r="E36" i="1"/>
  <c r="G35" i="1"/>
  <c r="E35" i="1"/>
  <c r="G34" i="1"/>
  <c r="E34" i="1"/>
  <c r="G33" i="1"/>
  <c r="E33" i="1"/>
  <c r="G32" i="1"/>
  <c r="E32" i="1"/>
  <c r="G31" i="1"/>
  <c r="E31" i="1"/>
  <c r="G30" i="1"/>
  <c r="E30" i="1"/>
  <c r="G29" i="1"/>
  <c r="E29" i="1"/>
  <c r="G28" i="1"/>
  <c r="E28" i="1"/>
  <c r="G27" i="1"/>
  <c r="E27" i="1"/>
  <c r="G26" i="1"/>
  <c r="E26" i="1"/>
  <c r="G25" i="1"/>
  <c r="E25" i="1"/>
  <c r="G24" i="1"/>
  <c r="E24" i="1"/>
  <c r="G23" i="1"/>
  <c r="E23" i="1"/>
  <c r="G22" i="1"/>
  <c r="E22" i="1"/>
  <c r="G21" i="1"/>
  <c r="E21" i="1"/>
  <c r="G20" i="1"/>
  <c r="E20" i="1"/>
  <c r="G19" i="1"/>
  <c r="E19" i="1"/>
  <c r="G18" i="1"/>
  <c r="E18" i="1"/>
  <c r="G17" i="1"/>
  <c r="E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R15" i="1"/>
  <c r="Q15" i="1"/>
  <c r="P15" i="1"/>
  <c r="O15" i="1"/>
  <c r="N15" i="1"/>
  <c r="M15" i="1"/>
  <c r="L15" i="1"/>
  <c r="K15" i="1"/>
  <c r="J15" i="1"/>
  <c r="I15" i="1"/>
  <c r="G15" i="1" s="1"/>
  <c r="E15" i="1" s="1"/>
  <c r="H15" i="1"/>
  <c r="F15" i="1"/>
  <c r="Q14" i="1"/>
  <c r="O14" i="1"/>
  <c r="M14" i="1"/>
  <c r="K14" i="1"/>
  <c r="I14" i="1"/>
  <c r="F14" i="1"/>
  <c r="G78" i="1" l="1"/>
  <c r="E78" i="1" s="1"/>
  <c r="G87" i="1"/>
  <c r="E87" i="1" s="1"/>
  <c r="G93" i="1"/>
  <c r="E93" i="1" s="1"/>
  <c r="G104" i="1"/>
  <c r="E104" i="1" s="1"/>
  <c r="G105" i="1"/>
  <c r="E105" i="1" s="1"/>
  <c r="G112" i="1"/>
  <c r="E112" i="1" s="1"/>
  <c r="G113" i="1"/>
  <c r="E113" i="1" s="1"/>
  <c r="J74" i="1"/>
  <c r="G186" i="1"/>
  <c r="E186" i="1" s="1"/>
  <c r="G199" i="1"/>
  <c r="E199" i="1" s="1"/>
  <c r="G207" i="1"/>
  <c r="E207" i="1" s="1"/>
  <c r="G210" i="1"/>
  <c r="E210" i="1" s="1"/>
  <c r="G221" i="1"/>
  <c r="E221" i="1" s="1"/>
  <c r="G222" i="1"/>
  <c r="E222" i="1" s="1"/>
  <c r="G232" i="1"/>
  <c r="E232" i="1" s="1"/>
  <c r="G194" i="1"/>
  <c r="E194" i="1" s="1"/>
  <c r="G195" i="1"/>
  <c r="E195" i="1" s="1"/>
  <c r="J73" i="1" l="1"/>
  <c r="G74" i="1"/>
  <c r="E74" i="1" s="1"/>
  <c r="J14" i="1" l="1"/>
  <c r="G14" i="1" s="1"/>
  <c r="E14" i="1" s="1"/>
  <c r="G73" i="1"/>
  <c r="E73" i="1" s="1"/>
</calcChain>
</file>

<file path=xl/sharedStrings.xml><?xml version="1.0" encoding="utf-8"?>
<sst xmlns="http://schemas.openxmlformats.org/spreadsheetml/2006/main" count="880" uniqueCount="667">
  <si>
    <t>КОНСОЛИДИРОВАННЫЙ  ОТЧЕТ О ДВИЖЕНИИ  ДЕНЕЖНЫХ  СРЕДСТВ</t>
  </si>
  <si>
    <t>КОДЫ</t>
  </si>
  <si>
    <t>792</t>
  </si>
  <si>
    <t>Форма по ОКУД</t>
  </si>
  <si>
    <t>0503323</t>
  </si>
  <si>
    <t>5</t>
  </si>
  <si>
    <t>На</t>
  </si>
  <si>
    <t>01 января 2025 г.</t>
  </si>
  <si>
    <t>Дата</t>
  </si>
  <si>
    <t>500</t>
  </si>
  <si>
    <t>01.01.2025</t>
  </si>
  <si>
    <t>Наименование финансового органа</t>
  </si>
  <si>
    <t>Комитет финансов Администрации Шимского муниципального района</t>
  </si>
  <si>
    <t>по ОКПО</t>
  </si>
  <si>
    <t>02290539</t>
  </si>
  <si>
    <t>ГОД</t>
  </si>
  <si>
    <t>Наименование бюджета</t>
  </si>
  <si>
    <t>Бюджет Шимского муниципального района</t>
  </si>
  <si>
    <t>по ОКТМО</t>
  </si>
  <si>
    <t>49655000</t>
  </si>
  <si>
    <t>Периодичность: квартальная</t>
  </si>
  <si>
    <t>Единица измерения: руб</t>
  </si>
  <si>
    <t>по ОКЕИ</t>
  </si>
  <si>
    <t>3</t>
  </si>
  <si>
    <t>1. ПОСТУПЛЕНИЯ</t>
  </si>
  <si>
    <t>5319000452</t>
  </si>
  <si>
    <t>Наименование показателя</t>
  </si>
  <si>
    <t>Код стро-ки</t>
  </si>
  <si>
    <t>Код 
по 
КО
СГУ</t>
  </si>
  <si>
    <t>Консолидированный бюджет субъекта Российской Федерации 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</si>
  <si>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
и бюджета территориального государственного внебюджетного фонда</t>
  </si>
  <si>
    <t>Консолидированный бюджет субъекта Росссисйкой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</si>
  <si>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</si>
  <si>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</si>
  <si>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</si>
  <si>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</si>
  <si>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
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</si>
  <si>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</si>
  <si>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</si>
  <si>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</si>
  <si>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</si>
  <si>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</si>
  <si>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</si>
  <si>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ПОСТУПЛЕНИЯ</t>
  </si>
  <si>
    <t>0100</t>
  </si>
  <si>
    <t>Поступления по текущим операциям -всего</t>
  </si>
  <si>
    <t>0200</t>
  </si>
  <si>
    <t>100</t>
  </si>
  <si>
    <t>по налоговым доходам, таможенным платежам и страховым взносам на обязательное социальное страхование</t>
  </si>
  <si>
    <t>0300</t>
  </si>
  <si>
    <t>110</t>
  </si>
  <si>
    <t>в том числе:
по налогам</t>
  </si>
  <si>
    <t>0301</t>
  </si>
  <si>
    <t>111</t>
  </si>
  <si>
    <t>по государственным пошлинам, сборам</t>
  </si>
  <si>
    <t>0302</t>
  </si>
  <si>
    <t>112</t>
  </si>
  <si>
    <t>по таможенным платежам</t>
  </si>
  <si>
    <t>0303</t>
  </si>
  <si>
    <t>113</t>
  </si>
  <si>
    <t>по обязательным страховым взносам</t>
  </si>
  <si>
    <t>0304</t>
  </si>
  <si>
    <t>114</t>
  </si>
  <si>
    <t>по доходам от собственности</t>
  </si>
  <si>
    <t>0400</t>
  </si>
  <si>
    <t>120</t>
  </si>
  <si>
    <t>в том числе:
от операционной аренды</t>
  </si>
  <si>
    <t>0401</t>
  </si>
  <si>
    <t>121</t>
  </si>
  <si>
    <t>от финансовой аренды</t>
  </si>
  <si>
    <t>0402</t>
  </si>
  <si>
    <t>122</t>
  </si>
  <si>
    <t>от платежей при пользовании природными ресурсами</t>
  </si>
  <si>
    <t>0403</t>
  </si>
  <si>
    <t>123</t>
  </si>
  <si>
    <t>от процентов по депозитам,остаткам денежных средств</t>
  </si>
  <si>
    <t>0404</t>
  </si>
  <si>
    <t>124</t>
  </si>
  <si>
    <t>от процентов по предоставленным заимствованиям</t>
  </si>
  <si>
    <t>0405</t>
  </si>
  <si>
    <t>125</t>
  </si>
  <si>
    <t>от процентов по иным финансовым инструментам</t>
  </si>
  <si>
    <t>0406</t>
  </si>
  <si>
    <t>126</t>
  </si>
  <si>
    <t>от дивидендов от объектов инвестирования</t>
  </si>
  <si>
    <t>0407</t>
  </si>
  <si>
    <t>127</t>
  </si>
  <si>
    <t>от предоставления неисключительных прав на результаты интеллектуальной деятельности и средства индивидуализации</t>
  </si>
  <si>
    <t>0408</t>
  </si>
  <si>
    <t>128</t>
  </si>
  <si>
    <t>от иных доходов от собственности</t>
  </si>
  <si>
    <t>0409</t>
  </si>
  <si>
    <t>129</t>
  </si>
  <si>
    <t>от концессионной платы</t>
  </si>
  <si>
    <t>0410</t>
  </si>
  <si>
    <t>12К</t>
  </si>
  <si>
    <t>от простого товарищества</t>
  </si>
  <si>
    <t>0411</t>
  </si>
  <si>
    <t>12Т</t>
  </si>
  <si>
    <t>по доходам от оказания платных услуг (работ), компенсаций затрат</t>
  </si>
  <si>
    <t>0500</t>
  </si>
  <si>
    <t>130</t>
  </si>
  <si>
    <t>в том числе:
от оказания платных услуг (работ), кроме субсидии на выполнение государственного (муниципального) задания</t>
  </si>
  <si>
    <t>0502</t>
  </si>
  <si>
    <t>131</t>
  </si>
  <si>
    <t>от оказания услуг по программе обязательного медицинского страхования</t>
  </si>
  <si>
    <t>0503</t>
  </si>
  <si>
    <t>132</t>
  </si>
  <si>
    <t>от платы за предоставление информации из государственных источников (реестров)</t>
  </si>
  <si>
    <t>0504</t>
  </si>
  <si>
    <t>133</t>
  </si>
  <si>
    <t>от компесации затрат</t>
  </si>
  <si>
    <t>0505</t>
  </si>
  <si>
    <t>134</t>
  </si>
  <si>
    <t>по условным арендным платежам</t>
  </si>
  <si>
    <t>0506</t>
  </si>
  <si>
    <t>135</t>
  </si>
  <si>
    <t>от возмещений Фондом социального страхования Российской Федерации расходов</t>
  </si>
  <si>
    <t>0507</t>
  </si>
  <si>
    <t>139</t>
  </si>
  <si>
    <t>Форма 0503323  с. 2</t>
  </si>
  <si>
    <t>по штрафам, пеням, неустойкам, возмещению ущерба</t>
  </si>
  <si>
    <t>0600</t>
  </si>
  <si>
    <t>140</t>
  </si>
  <si>
    <t>в том числе:
от штрафных санкций за нарушение
законодательства о закупках и нарушение условий
контрактов (договоров)</t>
  </si>
  <si>
    <t>0601</t>
  </si>
  <si>
    <t>141</t>
  </si>
  <si>
    <t>от штрафных санкций
по долговым обязательствам</t>
  </si>
  <si>
    <t>0602</t>
  </si>
  <si>
    <t>142</t>
  </si>
  <si>
    <t>от страховых возмещений</t>
  </si>
  <si>
    <t>0603</t>
  </si>
  <si>
    <t>143</t>
  </si>
  <si>
    <t>от возмещений ущерба имуществу (за исключением
страховых возмещений)</t>
  </si>
  <si>
    <t>0604</t>
  </si>
  <si>
    <t>144</t>
  </si>
  <si>
    <t>от прочих доходов от сумм принудительного изъятия</t>
  </si>
  <si>
    <t>0605</t>
  </si>
  <si>
    <t>145</t>
  </si>
  <si>
    <t>по безвозмездным денежным поступлениям текущего характера</t>
  </si>
  <si>
    <t>0700</t>
  </si>
  <si>
    <t>150</t>
  </si>
  <si>
    <t>из них:
по поступлениям текущего характера от других бюджетов бюджетной системы Российской Федерации</t>
  </si>
  <si>
    <t>0701</t>
  </si>
  <si>
    <t>151</t>
  </si>
  <si>
    <t>по поступлениям текущего характера в бюджеты бюджетной системы Российской Федерации от бюджетных и автономных учреждений</t>
  </si>
  <si>
    <t>0703</t>
  </si>
  <si>
    <t>153</t>
  </si>
  <si>
    <t>по поступлениям текущего характера от организаций государственного сектора</t>
  </si>
  <si>
    <t>0704</t>
  </si>
  <si>
    <t>154</t>
  </si>
  <si>
    <t>по поступлениям текущего характера от иных резидентов (за исключением сектора государственного управления и организаций государственного сектора)</t>
  </si>
  <si>
    <t>0705</t>
  </si>
  <si>
    <t>155</t>
  </si>
  <si>
    <t>по поступлениям текущего характера от наднациональных организаций и правительств иностранных государств</t>
  </si>
  <si>
    <t>0706</t>
  </si>
  <si>
    <t>156</t>
  </si>
  <si>
    <t>по поступлениям текущего характера от международных организаций</t>
  </si>
  <si>
    <t>0707</t>
  </si>
  <si>
    <t>157</t>
  </si>
  <si>
    <t>по поступлениям текущего характера 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</si>
  <si>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0708</t>
  </si>
  <si>
    <t>158</t>
  </si>
  <si>
    <t>по поступлениям (перечислениям) по урегулированию расчетов между бюджетами бюджетной системы Российской Федерации по распределенным доходам и безвозмездные поступления</t>
  </si>
  <si>
    <t>0709</t>
  </si>
  <si>
    <t>159</t>
  </si>
  <si>
    <t>от безвозмездных денежных поступлений капитального характера</t>
  </si>
  <si>
    <t>0800</t>
  </si>
  <si>
    <t>160</t>
  </si>
  <si>
    <t>в том числе:
по поступлениям капитального характера 
от других бюджетов бюджетной системы Российской Федерации</t>
  </si>
  <si>
    <t>0801</t>
  </si>
  <si>
    <t>161</t>
  </si>
  <si>
    <t>по поступлениям капитального характера 
в бюджеты бюджетной системы Российской Федерации от бюджетных и автономных учреждений</t>
  </si>
  <si>
    <t>0803</t>
  </si>
  <si>
    <t>163</t>
  </si>
  <si>
    <t>Форма 0503323  с. 3</t>
  </si>
  <si>
    <t>по поступлениям капитального характера 
от организаций государственного сектора</t>
  </si>
  <si>
    <t>0804</t>
  </si>
  <si>
    <t>164</t>
  </si>
  <si>
    <t>по поступлениям капитального характера 
от иных резидентов (за исключением сектора государственного управления и организаций государственного сектора)</t>
  </si>
  <si>
    <t>0805</t>
  </si>
  <si>
    <t>165</t>
  </si>
  <si>
    <t>по поступлениям капитального характера 
от наднациональных организаций и правительств иностранных государств</t>
  </si>
  <si>
    <t>0806</t>
  </si>
  <si>
    <t>166</t>
  </si>
  <si>
    <t>по поступлениям капитального характера 
от международных организаций</t>
  </si>
  <si>
    <t>0807</t>
  </si>
  <si>
    <t>167</t>
  </si>
  <si>
    <t>по поступлениям капитального характера 
от нерезидентов (за исключением наднациональных организаций и правительств иностранных государств, международных финансовых организаций)</t>
  </si>
  <si>
    <t>0808</t>
  </si>
  <si>
    <t>168</t>
  </si>
  <si>
    <t>по иным текущим поступлениям</t>
  </si>
  <si>
    <t>1200</t>
  </si>
  <si>
    <t>в том числе:
от невыясненных поступлений</t>
  </si>
  <si>
    <t>1201</t>
  </si>
  <si>
    <t>181</t>
  </si>
  <si>
    <t>от иных доходов</t>
  </si>
  <si>
    <t>1202</t>
  </si>
  <si>
    <t>189</t>
  </si>
  <si>
    <t>от реализации оборотных активов</t>
  </si>
  <si>
    <t>1203</t>
  </si>
  <si>
    <t>440</t>
  </si>
  <si>
    <t>Поступления от инвестиционных операций - всего</t>
  </si>
  <si>
    <t>1300</t>
  </si>
  <si>
    <t>в том числе:
от реализации нефинансовых активов:</t>
  </si>
  <si>
    <t>1400</t>
  </si>
  <si>
    <t>400</t>
  </si>
  <si>
    <t>из них:
основных средств</t>
  </si>
  <si>
    <t>1410</t>
  </si>
  <si>
    <t>410</t>
  </si>
  <si>
    <t>нематериальных активов</t>
  </si>
  <si>
    <t>1420</t>
  </si>
  <si>
    <t>420</t>
  </si>
  <si>
    <t>непроизведенных активов</t>
  </si>
  <si>
    <t>1430</t>
  </si>
  <si>
    <t>430</t>
  </si>
  <si>
    <t>материальных запасов</t>
  </si>
  <si>
    <t>1440</t>
  </si>
  <si>
    <t>в том числе:
лекарственных препаратов и материалов, используемых в медицинских целях</t>
  </si>
  <si>
    <t>1441</t>
  </si>
  <si>
    <t>441</t>
  </si>
  <si>
    <t>продуктов питания</t>
  </si>
  <si>
    <t>1442</t>
  </si>
  <si>
    <t>442</t>
  </si>
  <si>
    <t>горюче-смазочных материалов</t>
  </si>
  <si>
    <t>1443</t>
  </si>
  <si>
    <t>443</t>
  </si>
  <si>
    <t>строительных материалов</t>
  </si>
  <si>
    <t>1444</t>
  </si>
  <si>
    <t>444</t>
  </si>
  <si>
    <t>мягкого инвентаря</t>
  </si>
  <si>
    <t>1445</t>
  </si>
  <si>
    <t>445</t>
  </si>
  <si>
    <t>прочих оборотных ценностей (материалов)</t>
  </si>
  <si>
    <t>1446</t>
  </si>
  <si>
    <t>446</t>
  </si>
  <si>
    <t>прочих материальных запасов однократного применения</t>
  </si>
  <si>
    <t>1449</t>
  </si>
  <si>
    <t>449</t>
  </si>
  <si>
    <t>от биологических активов</t>
  </si>
  <si>
    <t>1450</t>
  </si>
  <si>
    <t>460</t>
  </si>
  <si>
    <t>от реализации финансовых активов</t>
  </si>
  <si>
    <t>1600</t>
  </si>
  <si>
    <t>из них:
ценных бумаг, кроме акций и иных финансовых инструментов</t>
  </si>
  <si>
    <t>1610</t>
  </si>
  <si>
    <t>620</t>
  </si>
  <si>
    <t>акций и иных финансовых инструментов</t>
  </si>
  <si>
    <t>1620</t>
  </si>
  <si>
    <t>630</t>
  </si>
  <si>
    <t>Форма 0503323  с. 4</t>
  </si>
  <si>
    <t>от возврата по предоставленным заимствованиям</t>
  </si>
  <si>
    <t>1630</t>
  </si>
  <si>
    <t>640</t>
  </si>
  <si>
    <t>в том числе:
по предоставленным заимствованиям бюджетам бюджетной системы 
Российской Федерации</t>
  </si>
  <si>
    <t>1631</t>
  </si>
  <si>
    <t>641</t>
  </si>
  <si>
    <t>по предоставленным заимствованиям государственным (муниципальным) автономным учреждениям</t>
  </si>
  <si>
    <t>1632</t>
  </si>
  <si>
    <t>642</t>
  </si>
  <si>
    <t>по предоставленным заимствованиям финансовым и нефинансовым организациям государственного сектора</t>
  </si>
  <si>
    <t>1633</t>
  </si>
  <si>
    <t>643</t>
  </si>
  <si>
    <t>по предоставленным заимствованиям 
иным нефинансовым организациям</t>
  </si>
  <si>
    <t>1634</t>
  </si>
  <si>
    <t>644</t>
  </si>
  <si>
    <t>по предоставленным заимствованиям 
иным финансовым организациям</t>
  </si>
  <si>
    <t>1635</t>
  </si>
  <si>
    <t>645</t>
  </si>
  <si>
    <t>по предоставленным заимствованиям некоммерческим организациям и физическим лицам - производителям товаров, работ, услуг</t>
  </si>
  <si>
    <t>1636</t>
  </si>
  <si>
    <t>646</t>
  </si>
  <si>
    <t>по предоставленным заимствованиям физическим лицам</t>
  </si>
  <si>
    <t>1637</t>
  </si>
  <si>
    <t>647</t>
  </si>
  <si>
    <t>по предоставленным заимствованиям наднациональным организациям и правительствам иностранных государств</t>
  </si>
  <si>
    <t>1638</t>
  </si>
  <si>
    <t>648</t>
  </si>
  <si>
    <t>по предоставленным заимствованиям нерезидентам</t>
  </si>
  <si>
    <t>1639</t>
  </si>
  <si>
    <t>649</t>
  </si>
  <si>
    <t>от реализации иных финансовых активов</t>
  </si>
  <si>
    <t>1640</t>
  </si>
  <si>
    <t>650</t>
  </si>
  <si>
    <t>Поступления от финансовых операций - всего</t>
  </si>
  <si>
    <t>1800</t>
  </si>
  <si>
    <t>в том числе:
от осуществления заимствований</t>
  </si>
  <si>
    <t>1900</t>
  </si>
  <si>
    <t>700</t>
  </si>
  <si>
    <t>из них:
внутренние привлеченные заимствования</t>
  </si>
  <si>
    <t>1910</t>
  </si>
  <si>
    <t>710</t>
  </si>
  <si>
    <t>внешние привлеченные заимствования</t>
  </si>
  <si>
    <t>1920</t>
  </si>
  <si>
    <t>720</t>
  </si>
  <si>
    <t>2. ВЫБЫТИЯ</t>
  </si>
  <si>
    <t>Код 
по
КО
СГУ</t>
  </si>
  <si>
    <t>ВЫБЫТИЯ</t>
  </si>
  <si>
    <t>2100</t>
  </si>
  <si>
    <t>Выбытия по текущим операциям - всего</t>
  </si>
  <si>
    <t>2200</t>
  </si>
  <si>
    <t>200</t>
  </si>
  <si>
    <t>в том числе:
за счет оплаты труда и начислений на выплаты по оплате труда</t>
  </si>
  <si>
    <t>2300</t>
  </si>
  <si>
    <t>210</t>
  </si>
  <si>
    <t>из них:
за счет заработной платы</t>
  </si>
  <si>
    <t>2301</t>
  </si>
  <si>
    <t>211</t>
  </si>
  <si>
    <t>Форма 0503323  с. 5</t>
  </si>
  <si>
    <t>за счет прочих несоциальных выплат персоналу в денежной форме</t>
  </si>
  <si>
    <t>2302</t>
  </si>
  <si>
    <t>212</t>
  </si>
  <si>
    <t>за счет начислений на выплаты по оплате труда</t>
  </si>
  <si>
    <t>2303</t>
  </si>
  <si>
    <t>213</t>
  </si>
  <si>
    <t>за счет прочих несоциальных выплат персоналу в натуральной форме</t>
  </si>
  <si>
    <t>2304</t>
  </si>
  <si>
    <t>214</t>
  </si>
  <si>
    <t>за счет оплаты работ, услуг</t>
  </si>
  <si>
    <t>2400</t>
  </si>
  <si>
    <t>220</t>
  </si>
  <si>
    <t>из них:
услуг связи</t>
  </si>
  <si>
    <t>2401</t>
  </si>
  <si>
    <t>221</t>
  </si>
  <si>
    <t>транспортных услуг</t>
  </si>
  <si>
    <t>2402</t>
  </si>
  <si>
    <t>222</t>
  </si>
  <si>
    <t>коммунальных услуг</t>
  </si>
  <si>
    <t>2403</t>
  </si>
  <si>
    <t>223</t>
  </si>
  <si>
    <t>арендной платы за пользование 
имуществом (за исключением земельных и других обособленных природных объектов)</t>
  </si>
  <si>
    <t>2404</t>
  </si>
  <si>
    <t>224</t>
  </si>
  <si>
    <t>работ, услуг по содержанию имущества</t>
  </si>
  <si>
    <t>2405</t>
  </si>
  <si>
    <t>225</t>
  </si>
  <si>
    <t>прочих работ, услуг</t>
  </si>
  <si>
    <t>2406</t>
  </si>
  <si>
    <t>226</t>
  </si>
  <si>
    <t>страхования</t>
  </si>
  <si>
    <t>2407</t>
  </si>
  <si>
    <t>227</t>
  </si>
  <si>
    <t>арендной платы за пользование земельными участками и другими обособленными природными объектами</t>
  </si>
  <si>
    <t>2408</t>
  </si>
  <si>
    <t>229</t>
  </si>
  <si>
    <t>за счет обслуживания государственного (муниципального) долга</t>
  </si>
  <si>
    <t>2500</t>
  </si>
  <si>
    <t>230</t>
  </si>
  <si>
    <t>из них:
внутреннего долга</t>
  </si>
  <si>
    <t>2501</t>
  </si>
  <si>
    <t>231</t>
  </si>
  <si>
    <t>внешнего долга</t>
  </si>
  <si>
    <t>2502</t>
  </si>
  <si>
    <t>232</t>
  </si>
  <si>
    <t>за счет безвозмездных перечислений текущего характера организациям</t>
  </si>
  <si>
    <t>2600</t>
  </si>
  <si>
    <t>240</t>
  </si>
  <si>
    <t>в том числе:
за счет безвозмездных перечислений текущего характера государственным (муниципальным) учреждениям</t>
  </si>
  <si>
    <t>2601</t>
  </si>
  <si>
    <t>241</t>
  </si>
  <si>
    <t>за счет безвозмездных перечислений финансовым организациям государственного сектора на производство</t>
  </si>
  <si>
    <t>2602</t>
  </si>
  <si>
    <t>242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</si>
  <si>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производство</t>
  </si>
  <si>
    <t>2603</t>
  </si>
  <si>
    <t>243</t>
  </si>
  <si>
    <t>за счет безвозмездных перечислений нефинансовым организациям государственного сектора на производство</t>
  </si>
  <si>
    <t>2604</t>
  </si>
  <si>
    <t>244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</si>
  <si>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производство</t>
  </si>
  <si>
    <t>2605</t>
  </si>
  <si>
    <t>245</t>
  </si>
  <si>
    <t>за счет безвозмездных перечислений некоммерческим организациям и физическим лицам - производителям товаров, работ и услуг на производство</t>
  </si>
  <si>
    <t>2606</t>
  </si>
  <si>
    <t>246</t>
  </si>
  <si>
    <t>за счет безвозмездных перечислений финансовым организациям государственного сектора на продукцию</t>
  </si>
  <si>
    <t>2607</t>
  </si>
  <si>
    <t>247</t>
  </si>
  <si>
    <t>Форма 0503323  с. 6</t>
  </si>
  <si>
    <t>за счет безвозмездных перечислений иным финансовым организациям (за исключением финансовых организаций государственного сектора) на продукцию</t>
  </si>
  <si>
    <t>2608</t>
  </si>
  <si>
    <t>248</t>
  </si>
  <si>
    <t>за счет безвозмездных перечислений нефинансовым организациям государственного сектора на продукцию</t>
  </si>
  <si>
    <t>2609</t>
  </si>
  <si>
    <t>249</t>
  </si>
  <si>
    <t>за счет безвозмездных перечислений иным нефинансовым организациям (за исключением нефинансовых организаций государственного сектора) на продукцию</t>
  </si>
  <si>
    <t>2611</t>
  </si>
  <si>
    <t>24A</t>
  </si>
  <si>
    <t>за счет безвозмездных перечислений некоммерческим организациям и физическим лицам - производителям товаров, работ и услуг на продукцию</t>
  </si>
  <si>
    <t>2612</t>
  </si>
  <si>
    <t>24B</t>
  </si>
  <si>
    <t>за счет безвозмездных  перечислений бюджетам</t>
  </si>
  <si>
    <t>2700</t>
  </si>
  <si>
    <t>250</t>
  </si>
  <si>
    <t>из них:
за счет перечислений текущего характера другим бюджетам бюджетной системы Российской Федерации</t>
  </si>
  <si>
    <t>2701</t>
  </si>
  <si>
    <t>251</t>
  </si>
  <si>
    <t>за счет перечислений текущего характера наднациональным организациям и правительствам иностранных государств</t>
  </si>
  <si>
    <t>2702</t>
  </si>
  <si>
    <t>252</t>
  </si>
  <si>
    <t>за счет перечислений текущего характера международным организациям</t>
  </si>
  <si>
    <t>2703</t>
  </si>
  <si>
    <t>253</t>
  </si>
  <si>
    <t>за счет перечислений капитального характера другим бюджетам бюджетной системы Российской Федерации</t>
  </si>
  <si>
    <t>2704</t>
  </si>
  <si>
    <t>254</t>
  </si>
  <si>
    <t>за счет перечислений капитального характера наднациональным организациям и правительствам иностранных государств</t>
  </si>
  <si>
    <t>2705</t>
  </si>
  <si>
    <t>255</t>
  </si>
  <si>
    <t>за счет перечислений капитального характера международным организациям</t>
  </si>
  <si>
    <t>2706</t>
  </si>
  <si>
    <t>256</t>
  </si>
  <si>
    <t>за счет социального обеспечения</t>
  </si>
  <si>
    <t>2800</t>
  </si>
  <si>
    <t>260</t>
  </si>
  <si>
    <t>в том числе:
за счет пенсий, пособий и выплат по пенсионному, социальному и медицинскому страхованию</t>
  </si>
  <si>
    <t>2801</t>
  </si>
  <si>
    <t>261</t>
  </si>
  <si>
    <t>за счет пособий по социальной помощи населению в денежной форме</t>
  </si>
  <si>
    <t>2802</t>
  </si>
  <si>
    <t>262</t>
  </si>
  <si>
    <t>за счет пособий по социальной помощи населению в натуральной форме</t>
  </si>
  <si>
    <t>2803</t>
  </si>
  <si>
    <t>263</t>
  </si>
  <si>
    <t>за счет пенсий, пособий, выплачиваемых работодателями, нанимателями бывшим работникам</t>
  </si>
  <si>
    <t>2804</t>
  </si>
  <si>
    <t>264</t>
  </si>
  <si>
    <t>за счет пособий по социальной помощи, выплачиваемых работодателями, нанимателями бывшим работникам в натуральной форме</t>
  </si>
  <si>
    <t>2805</t>
  </si>
  <si>
    <t>265</t>
  </si>
  <si>
    <t>за счет социальных пособий и компенсаций персоналу в денежной форме</t>
  </si>
  <si>
    <t>2806</t>
  </si>
  <si>
    <t>266</t>
  </si>
  <si>
    <t>за счет социальных компенсаций персоналу в натуральной форме</t>
  </si>
  <si>
    <t>2807</t>
  </si>
  <si>
    <t>267</t>
  </si>
  <si>
    <t>за счет операций с активами</t>
  </si>
  <si>
    <t>2900</t>
  </si>
  <si>
    <t>270</t>
  </si>
  <si>
    <t>из них:
за счет чрезвычайных расходов по операциям с активами</t>
  </si>
  <si>
    <t>2901</t>
  </si>
  <si>
    <t>273</t>
  </si>
  <si>
    <t>за счет безвозмездных перечислений капитального характера организациям</t>
  </si>
  <si>
    <t>3000</t>
  </si>
  <si>
    <t>280</t>
  </si>
  <si>
    <t>в том числе:
за счет безвозмездных перечислений капитального характера государственным (муниципальным) учреждениям</t>
  </si>
  <si>
    <t>3001</t>
  </si>
  <si>
    <t>281</t>
  </si>
  <si>
    <t>за счет безвозмездных перечислений капитального характера финансовым организациям государственного сектора</t>
  </si>
  <si>
    <t>3002</t>
  </si>
  <si>
    <t>282</t>
  </si>
  <si>
    <t>Форма 0503323  с. 7</t>
  </si>
  <si>
    <t>за счет безвозмездных перечислений капитального характера иным финансовым организациям (за исключением финансовых организаций государственного сектора)</t>
  </si>
  <si>
    <t>3003</t>
  </si>
  <si>
    <t>283</t>
  </si>
  <si>
    <t>за счет безвозмездных перечислений капитального характера нефинансовым организациям государственного сектора</t>
  </si>
  <si>
    <t>3004</t>
  </si>
  <si>
    <t>284</t>
  </si>
  <si>
    <t>за счет безвозмездных перечислений капитального характера иным нефинансовым организациям (за исключением нефинансовых организаций государственного сектора)</t>
  </si>
  <si>
    <t>3005</t>
  </si>
  <si>
    <t>285</t>
  </si>
  <si>
    <t>за счет безвозмездных перечислений капитального характера некоммерческим организациям и физическим лицам - производителям товаров, работ и услуг</t>
  </si>
  <si>
    <t>3006</t>
  </si>
  <si>
    <t>286</t>
  </si>
  <si>
    <t>за счет прочих расходов</t>
  </si>
  <si>
    <t>3100</t>
  </si>
  <si>
    <t>290</t>
  </si>
  <si>
    <t>в том числе:
за счет уплаты налогов, пошлин и сборов</t>
  </si>
  <si>
    <t>3101</t>
  </si>
  <si>
    <t>291</t>
  </si>
  <si>
    <t>за счет уплаты штрафов за нарушение законодательства о налогах и сборах, законодательства о страховых взносах</t>
  </si>
  <si>
    <t>3102</t>
  </si>
  <si>
    <t>292</t>
  </si>
  <si>
    <t>за счет уплаты штрафов за нарушение законодательства о закупках и нарушение условий контрактов (договоров)</t>
  </si>
  <si>
    <t>3103</t>
  </si>
  <si>
    <t>293</t>
  </si>
  <si>
    <t>за счет уплаты штрафных санкций по долговых обязательствам</t>
  </si>
  <si>
    <t>3104</t>
  </si>
  <si>
    <t>294</t>
  </si>
  <si>
    <t>за счет уплаты других экономических 
санкций</t>
  </si>
  <si>
    <t>3105</t>
  </si>
  <si>
    <t>295</t>
  </si>
  <si>
    <t>за счет уплаты иных выплат текущего характера физическим лицам</t>
  </si>
  <si>
    <t>3106</t>
  </si>
  <si>
    <t>296</t>
  </si>
  <si>
    <t>за счет уплаты иных выплат текущего характера организациям</t>
  </si>
  <si>
    <t>3107</t>
  </si>
  <si>
    <t>297</t>
  </si>
  <si>
    <t>за счет уплаты иных выплат капитального характера физическим лицам</t>
  </si>
  <si>
    <t>3108</t>
  </si>
  <si>
    <t>298</t>
  </si>
  <si>
    <t>за счет уплаты иных выплат капитального характера организациям</t>
  </si>
  <si>
    <t>3109</t>
  </si>
  <si>
    <t>299</t>
  </si>
  <si>
    <t>за счет приобретения товаров и материальных запасов</t>
  </si>
  <si>
    <t>3110</t>
  </si>
  <si>
    <t>340</t>
  </si>
  <si>
    <t>из них:
лекарственных препаратов и материалов, применяемых в медицинских целях</t>
  </si>
  <si>
    <t>3111</t>
  </si>
  <si>
    <t>341</t>
  </si>
  <si>
    <t>3112</t>
  </si>
  <si>
    <t>342</t>
  </si>
  <si>
    <t>3113</t>
  </si>
  <si>
    <t>343</t>
  </si>
  <si>
    <t>3114</t>
  </si>
  <si>
    <t>344</t>
  </si>
  <si>
    <t>3115</t>
  </si>
  <si>
    <t>345</t>
  </si>
  <si>
    <t>прочих оборотных запасов (материалов)</t>
  </si>
  <si>
    <t>3116</t>
  </si>
  <si>
    <t>346</t>
  </si>
  <si>
    <t>материальных запасов однократного применения</t>
  </si>
  <si>
    <t>3117</t>
  </si>
  <si>
    <t>349</t>
  </si>
  <si>
    <t>Выбытия по инвестиционным операциям - всего</t>
  </si>
  <si>
    <t>3200</t>
  </si>
  <si>
    <t>в том числе:
на приобретение нефинансовых активов:</t>
  </si>
  <si>
    <t>3300</t>
  </si>
  <si>
    <t>3310</t>
  </si>
  <si>
    <t>310</t>
  </si>
  <si>
    <t>3320</t>
  </si>
  <si>
    <t>320</t>
  </si>
  <si>
    <t>3330</t>
  </si>
  <si>
    <t>330</t>
  </si>
  <si>
    <t>3340</t>
  </si>
  <si>
    <t>из них:
прочих оборотных запасов (материалов)</t>
  </si>
  <si>
    <t>3346</t>
  </si>
  <si>
    <t>материальных запасов для целей капитальных вложений</t>
  </si>
  <si>
    <t>3347</t>
  </si>
  <si>
    <t>347</t>
  </si>
  <si>
    <t>биологических активов</t>
  </si>
  <si>
    <t>3350</t>
  </si>
  <si>
    <t>360</t>
  </si>
  <si>
    <t>Форма 0503323  с. 8</t>
  </si>
  <si>
    <t>на приобретение услуг, работ для целей капитальных вложений</t>
  </si>
  <si>
    <t>3390</t>
  </si>
  <si>
    <t>228</t>
  </si>
  <si>
    <t>на приобретение финансовых активов:</t>
  </si>
  <si>
    <t>3400</t>
  </si>
  <si>
    <t>из них:
ценных бумаг, кроме акций и иных 
финансовых инструментов</t>
  </si>
  <si>
    <t>3410</t>
  </si>
  <si>
    <t>520</t>
  </si>
  <si>
    <t>3420</t>
  </si>
  <si>
    <t>530</t>
  </si>
  <si>
    <t>по предоставленным заимствованиям</t>
  </si>
  <si>
    <t>3430</t>
  </si>
  <si>
    <t>540</t>
  </si>
  <si>
    <t>из них:
бюджетам бюджетной системы 
Российской Федерации</t>
  </si>
  <si>
    <t>3431</t>
  </si>
  <si>
    <t>541</t>
  </si>
  <si>
    <t>государственным (муниципальным) автономным учреждениям</t>
  </si>
  <si>
    <t>3432</t>
  </si>
  <si>
    <t>542</t>
  </si>
  <si>
    <t>финансовым и нефинансовым организациям государственного сектора</t>
  </si>
  <si>
    <t>3433</t>
  </si>
  <si>
    <t>543</t>
  </si>
  <si>
    <t>иным нефинансовым организациям</t>
  </si>
  <si>
    <t>3434</t>
  </si>
  <si>
    <t>544</t>
  </si>
  <si>
    <t>иным финансовым организациям</t>
  </si>
  <si>
    <t>3435</t>
  </si>
  <si>
    <t>545</t>
  </si>
  <si>
    <t>некоммерческим организациям и физическим лицам - производителям товаров, работ, услуг</t>
  </si>
  <si>
    <t>3436</t>
  </si>
  <si>
    <t>546</t>
  </si>
  <si>
    <t>физическим лицам</t>
  </si>
  <si>
    <t>3437</t>
  </si>
  <si>
    <t>547</t>
  </si>
  <si>
    <t>наднациональным организациям и правительствам иностранных государств</t>
  </si>
  <si>
    <t>3438</t>
  </si>
  <si>
    <t>548</t>
  </si>
  <si>
    <t>нерезидентам</t>
  </si>
  <si>
    <t>3439</t>
  </si>
  <si>
    <t>549</t>
  </si>
  <si>
    <t>иных финансовых актов</t>
  </si>
  <si>
    <t>3440</t>
  </si>
  <si>
    <t>550</t>
  </si>
  <si>
    <t>Выбытия по финансовым операциям - 
всего</t>
  </si>
  <si>
    <t>3600</t>
  </si>
  <si>
    <t>в том числе:
на погашение государственного (муниципального) долга</t>
  </si>
  <si>
    <t>3800</t>
  </si>
  <si>
    <t>800</t>
  </si>
  <si>
    <t>из них:
по внутренним привлеченным заимствованиям</t>
  </si>
  <si>
    <t>3810</t>
  </si>
  <si>
    <t>810</t>
  </si>
  <si>
    <t>по внешним привлеченным заимствованиям</t>
  </si>
  <si>
    <t>3820</t>
  </si>
  <si>
    <t>820</t>
  </si>
  <si>
    <t>Иные выбытия - всего</t>
  </si>
  <si>
    <t>3900</t>
  </si>
  <si>
    <t>из них:</t>
  </si>
  <si>
    <t>Форма 0503323  с. 9</t>
  </si>
  <si>
    <t>3. ИЗМЕНЕНИЕ ОСТАТКОВ СРЕДСТВ</t>
  </si>
  <si>
    <t>ИЗМЕНЕНИЕ ОСТАТКОВ СРЕДСТВ -ВСЕГО</t>
  </si>
  <si>
    <t>4000</t>
  </si>
  <si>
    <t>По операциям с денежными средствами, не отраженными в поступлениях и выбытиях</t>
  </si>
  <si>
    <t>4100</t>
  </si>
  <si>
    <t>в том числе:
по возрату дебиторской задолженности прошлых лет</t>
  </si>
  <si>
    <t>4200</t>
  </si>
  <si>
    <t>из них:
по возрату дебиторской задолженности прошлых лет</t>
  </si>
  <si>
    <t>4210</t>
  </si>
  <si>
    <t>по возврату остатков трансфертов прошлых лет</t>
  </si>
  <si>
    <t>4220</t>
  </si>
  <si>
    <t>по операциям с денежными _x000D_обеспечениями</t>
  </si>
  <si>
    <t>4300</t>
  </si>
  <si>
    <t>из них:
возврат средств, перечисленных в виде денежных обеспечений</t>
  </si>
  <si>
    <t>4310</t>
  </si>
  <si>
    <t>перечисление денежных обеспечений</t>
  </si>
  <si>
    <t>4320</t>
  </si>
  <si>
    <t>со средствами во временном рапоряжении</t>
  </si>
  <si>
    <t>4400</t>
  </si>
  <si>
    <t>в том числе:
поступление денежных средств во временное распоряжение</t>
  </si>
  <si>
    <t>4410</t>
  </si>
  <si>
    <t>510</t>
  </si>
  <si>
    <t>выбытие денежных средств во временном распоряжении</t>
  </si>
  <si>
    <t>4420</t>
  </si>
  <si>
    <t>610</t>
  </si>
  <si>
    <t>по расчетам с филиалами и обособленными структурными подразделениями</t>
  </si>
  <si>
    <t>4500</t>
  </si>
  <si>
    <t>в том числе:
увеличение расчетов</t>
  </si>
  <si>
    <t>4510</t>
  </si>
  <si>
    <t>уменьшение расчетов</t>
  </si>
  <si>
    <t>4520</t>
  </si>
  <si>
    <t>по расчетам по иным операциям с денежными средствами, не отраженных в поступлениях и выбытиях</t>
  </si>
  <si>
    <t>4600</t>
  </si>
  <si>
    <t>4610</t>
  </si>
  <si>
    <t>4620</t>
  </si>
  <si>
    <t>Изменение остатков средств  при управлении остатками — всего</t>
  </si>
  <si>
    <t>4900</t>
  </si>
  <si>
    <t>в том числе:
поступление денежных средств на  депозитные счета</t>
  </si>
  <si>
    <t>4910</t>
  </si>
  <si>
    <t>выбытие денежных средств с депозитных счетов</t>
  </si>
  <si>
    <t>4920</t>
  </si>
  <si>
    <t>поступление денежных средств при управлении остатками</t>
  </si>
  <si>
    <t>4930</t>
  </si>
  <si>
    <t>выбытие денежных средств при управлении остатками</t>
  </si>
  <si>
    <t>4940</t>
  </si>
  <si>
    <t>Изменение остатков средств — всего</t>
  </si>
  <si>
    <t>5000</t>
  </si>
  <si>
    <t>в том числе:
за счет увеличения денежных средств</t>
  </si>
  <si>
    <t>5010</t>
  </si>
  <si>
    <t>за счет уменьшения денежных средств</t>
  </si>
  <si>
    <t>5020</t>
  </si>
  <si>
    <t>за счет курсовой разницы</t>
  </si>
  <si>
    <t>5030</t>
  </si>
  <si>
    <t>171</t>
  </si>
  <si>
    <t>*</t>
  </si>
  <si>
    <t>Документ подписан ЭП:</t>
  </si>
  <si>
    <t>Кем подписан</t>
  </si>
  <si>
    <t>KFSHIMSK</t>
  </si>
  <si>
    <t>Дата подписания</t>
  </si>
  <si>
    <t>Серийный номер сертификата</t>
  </si>
  <si>
    <t>2040A881E13CF27BF973395BEC5650FB</t>
  </si>
  <si>
    <t>Кем выдан сертификат</t>
  </si>
  <si>
    <t>Федеральное казначейство</t>
  </si>
  <si>
    <t>Кому выдан сертификат</t>
  </si>
  <si>
    <t>Симонян Алёна Евгеньевна</t>
  </si>
  <si>
    <t>Дата начала действия</t>
  </si>
  <si>
    <t>Дата окончания действия</t>
  </si>
  <si>
    <t>Отпечаток сертификата</t>
  </si>
  <si>
    <t>C2DD0538016AEE68FAD67C76872C31596C611212</t>
  </si>
  <si>
    <t>Описание сертификата</t>
  </si>
  <si>
    <t>KFSHIMSK1</t>
  </si>
  <si>
    <t>00E8657DA18C9584CF075634C82C4262AE</t>
  </si>
  <si>
    <t>Казначейство России</t>
  </si>
  <si>
    <t>Яковлева Марина Владимировна</t>
  </si>
  <si>
    <t>1DCE28C9C47A69950AAE8702D425EFF722960207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</si>
</sst>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13" x14ac:knownFonts="1">
    <font>
      <sz val="10"/>
      <color rgb="FF000000"/>
      <name val="Arial Cyr"/>
    </font>
    <font>
      <b/>
      <sz val="10"/>
      <color rgb="FF000000"/>
      <name val="Arial Cyr"/>
    </font>
    <font>
      <sz val="8"/>
      <color rgb="FF000000"/>
      <name val="Arial Cyr"/>
    </font>
    <font>
      <sz val="12"/>
      <color rgb="FF000000"/>
      <name val="Arial Cyr"/>
    </font>
    <font>
      <b/>
      <sz val="8"/>
      <color rgb="FF000000"/>
      <name val="Arial Cyr"/>
    </font>
    <font>
      <b/>
      <i/>
      <sz val="8"/>
      <color rgb="FF000000"/>
      <name val="Arial Cyr"/>
    </font>
    <font>
      <i/>
      <sz val="8"/>
      <color rgb="FF000000"/>
      <name val="Arial Cyr"/>
    </font>
    <font>
      <b/>
      <sz val="9"/>
      <color rgb="FF000000"/>
      <name val="Arial Cyr"/>
    </font>
    <font>
      <sz val="9"/>
      <color rgb="FF000000"/>
      <name val="Arial Cyr"/>
    </font>
    <font>
      <sz val="8"/>
      <color rgb="FFFFFFFF"/>
      <name val="Arial Cyr"/>
    </font>
    <font>
      <i/>
      <sz val="12"/>
      <color rgb="FF000000"/>
      <name val="Arial Cyr"/>
    </font>
    <font>
      <i/>
      <sz val="8"/>
      <color rgb="FF000000"/>
      <name val="Arial"/>
    </font>
    <font>
      <sz val="8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8080FF"/>
      </patternFill>
    </fill>
    <fill>
      <patternFill patternType="solid">
        <fgColor rgb="FFCCFFCC"/>
      </patternFill>
    </fill>
  </fills>
  <borders count="4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2" xfId="0" applyFont="1" applyBorder="1"/>
    <xf numFmtId="0" fontId="0" fillId="0" borderId="3" xfId="0" applyBorder="1" applyAlignment="1">
      <alignment horizontal="center"/>
    </xf>
    <xf numFmtId="49" fontId="0" fillId="0" borderId="4" xfId="0" applyNumberFormat="1" applyBorder="1"/>
    <xf numFmtId="49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 indent="1"/>
    </xf>
    <xf numFmtId="0" fontId="0" fillId="0" borderId="5" xfId="0" applyBorder="1" applyAlignment="1">
      <alignment horizontal="right" indent="1"/>
    </xf>
    <xf numFmtId="49" fontId="0" fillId="0" borderId="6" xfId="0" applyNumberFormat="1" applyBorder="1" applyAlignment="1">
      <alignment horizontal="center"/>
    </xf>
    <xf numFmtId="49" fontId="0" fillId="0" borderId="7" xfId="0" applyNumberFormat="1" applyBorder="1"/>
    <xf numFmtId="0" fontId="0" fillId="0" borderId="0" xfId="0" applyAlignment="1">
      <alignment horizontal="right"/>
    </xf>
    <xf numFmtId="14" fontId="0" fillId="0" borderId="8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indent="1"/>
    </xf>
    <xf numFmtId="0" fontId="2" fillId="0" borderId="5" xfId="0" applyFont="1" applyBorder="1" applyAlignment="1">
      <alignment horizontal="right" indent="1"/>
    </xf>
    <xf numFmtId="49" fontId="2" fillId="0" borderId="8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/>
    <xf numFmtId="49" fontId="2" fillId="0" borderId="0" xfId="0" applyNumberFormat="1" applyFont="1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centerContinuous"/>
    </xf>
    <xf numFmtId="49" fontId="2" fillId="0" borderId="9" xfId="0" applyNumberFormat="1" applyFont="1" applyBorder="1"/>
    <xf numFmtId="0" fontId="2" fillId="0" borderId="0" xfId="0" applyFont="1" applyAlignment="1">
      <alignment horizontal="centerContinuous"/>
    </xf>
    <xf numFmtId="49" fontId="2" fillId="0" borderId="8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49" fontId="2" fillId="0" borderId="11" xfId="0" applyNumberFormat="1" applyFont="1" applyBorder="1" applyAlignment="1">
      <alignment horizontal="center"/>
    </xf>
    <xf numFmtId="0" fontId="0" fillId="0" borderId="0" xfId="0" applyAlignment="1">
      <alignment horizontal="centerContinuous"/>
    </xf>
    <xf numFmtId="0" fontId="0" fillId="0" borderId="12" xfId="0" applyBorder="1" applyAlignment="1">
      <alignment horizontal="center"/>
    </xf>
    <xf numFmtId="0" fontId="2" fillId="0" borderId="1" xfId="0" applyFont="1" applyBorder="1" applyAlignment="1">
      <alignment horizontal="centerContinuous"/>
    </xf>
    <xf numFmtId="49" fontId="3" fillId="0" borderId="0" xfId="0" applyNumberFormat="1" applyFont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49" fontId="2" fillId="0" borderId="1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4" fillId="2" borderId="17" xfId="0" applyFont="1" applyFill="1" applyBorder="1" applyAlignment="1">
      <alignment horizontal="center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horizontal="center" vertical="center"/>
    </xf>
    <xf numFmtId="164" fontId="2" fillId="2" borderId="19" xfId="0" applyNumberFormat="1" applyFont="1" applyFill="1" applyBorder="1" applyAlignment="1">
      <alignment horizontal="right" wrapText="1"/>
    </xf>
    <xf numFmtId="164" fontId="2" fillId="2" borderId="20" xfId="0" applyNumberFormat="1" applyFont="1" applyFill="1" applyBorder="1" applyAlignment="1">
      <alignment horizontal="right" wrapText="1"/>
    </xf>
    <xf numFmtId="0" fontId="0" fillId="0" borderId="7" xfId="0" applyBorder="1"/>
    <xf numFmtId="0" fontId="5" fillId="3" borderId="21" xfId="0" applyFont="1" applyFill="1" applyBorder="1" applyAlignment="1">
      <alignment horizontal="left"/>
    </xf>
    <xf numFmtId="49" fontId="2" fillId="3" borderId="22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right" wrapText="1"/>
    </xf>
    <xf numFmtId="164" fontId="2" fillId="3" borderId="23" xfId="0" applyNumberFormat="1" applyFont="1" applyFill="1" applyBorder="1" applyAlignment="1">
      <alignment horizontal="right" wrapText="1"/>
    </xf>
    <xf numFmtId="0" fontId="2" fillId="3" borderId="21" xfId="0" applyFont="1" applyFill="1" applyBorder="1" applyAlignment="1">
      <alignment horizontal="left" wrapText="1" indent="1"/>
    </xf>
    <xf numFmtId="49" fontId="2" fillId="3" borderId="22" xfId="0" applyNumberFormat="1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 wrapText="1" indent="2"/>
    </xf>
    <xf numFmtId="49" fontId="2" fillId="0" borderId="22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/>
    </xf>
    <xf numFmtId="164" fontId="2" fillId="0" borderId="14" xfId="0" applyNumberFormat="1" applyFont="1" applyBorder="1" applyAlignment="1" applyProtection="1">
      <alignment horizontal="right" wrapText="1"/>
      <protection locked="0"/>
    </xf>
    <xf numFmtId="164" fontId="2" fillId="0" borderId="23" xfId="0" applyNumberFormat="1" applyFont="1" applyBorder="1" applyAlignment="1" applyProtection="1">
      <alignment horizontal="right" wrapText="1"/>
      <protection locked="0"/>
    </xf>
    <xf numFmtId="49" fontId="2" fillId="0" borderId="24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164" fontId="2" fillId="3" borderId="3" xfId="0" applyNumberFormat="1" applyFont="1" applyFill="1" applyBorder="1" applyAlignment="1">
      <alignment horizontal="right" wrapText="1"/>
    </xf>
    <xf numFmtId="164" fontId="2" fillId="0" borderId="3" xfId="0" applyNumberFormat="1" applyFont="1" applyBorder="1" applyAlignment="1" applyProtection="1">
      <alignment horizontal="right" wrapText="1"/>
      <protection locked="0"/>
    </xf>
    <xf numFmtId="164" fontId="2" fillId="0" borderId="25" xfId="0" applyNumberFormat="1" applyFont="1" applyBorder="1" applyAlignment="1" applyProtection="1">
      <alignment horizontal="right" wrapText="1"/>
      <protection locked="0"/>
    </xf>
    <xf numFmtId="0" fontId="0" fillId="0" borderId="26" xfId="0" applyBorder="1"/>
    <xf numFmtId="0" fontId="0" fillId="0" borderId="27" xfId="0" applyBorder="1"/>
    <xf numFmtId="0" fontId="2" fillId="0" borderId="27" xfId="0" applyFont="1" applyBorder="1"/>
    <xf numFmtId="0" fontId="2" fillId="0" borderId="28" xfId="0" applyFont="1" applyBorder="1" applyAlignment="1">
      <alignment horizontal="center" vertical="center"/>
    </xf>
    <xf numFmtId="49" fontId="2" fillId="3" borderId="18" xfId="0" applyNumberFormat="1" applyFont="1" applyFill="1" applyBorder="1" applyAlignment="1">
      <alignment horizontal="center"/>
    </xf>
    <xf numFmtId="49" fontId="2" fillId="3" borderId="19" xfId="0" applyNumberFormat="1" applyFont="1" applyFill="1" applyBorder="1" applyAlignment="1">
      <alignment horizontal="center"/>
    </xf>
    <xf numFmtId="164" fontId="2" fillId="3" borderId="19" xfId="0" applyNumberFormat="1" applyFont="1" applyFill="1" applyBorder="1" applyAlignment="1">
      <alignment horizontal="right" wrapText="1"/>
    </xf>
    <xf numFmtId="164" fontId="2" fillId="0" borderId="19" xfId="0" applyNumberFormat="1" applyFont="1" applyBorder="1" applyAlignment="1" applyProtection="1">
      <alignment horizontal="right" wrapText="1"/>
      <protection locked="0"/>
    </xf>
    <xf numFmtId="164" fontId="2" fillId="0" borderId="20" xfId="0" applyNumberFormat="1" applyFont="1" applyBorder="1" applyAlignment="1" applyProtection="1">
      <alignment horizontal="right" wrapText="1"/>
      <protection locked="0"/>
    </xf>
    <xf numFmtId="0" fontId="6" fillId="0" borderId="21" xfId="0" applyFont="1" applyBorder="1" applyAlignment="1">
      <alignment horizontal="left" wrapText="1" indent="1"/>
    </xf>
    <xf numFmtId="0" fontId="6" fillId="0" borderId="29" xfId="0" applyFont="1" applyBorder="1" applyAlignment="1">
      <alignment horizontal="left" wrapText="1" indent="1"/>
    </xf>
    <xf numFmtId="49" fontId="2" fillId="0" borderId="18" xfId="0" applyNumberFormat="1" applyFont="1" applyBorder="1" applyAlignment="1">
      <alignment horizontal="center"/>
    </xf>
    <xf numFmtId="49" fontId="2" fillId="0" borderId="19" xfId="0" applyNumberFormat="1" applyFont="1" applyBorder="1" applyAlignment="1">
      <alignment horizontal="center"/>
    </xf>
    <xf numFmtId="0" fontId="6" fillId="0" borderId="30" xfId="0" applyFont="1" applyBorder="1" applyAlignment="1">
      <alignment horizontal="left" wrapText="1" indent="1"/>
    </xf>
    <xf numFmtId="0" fontId="6" fillId="3" borderId="21" xfId="0" applyFont="1" applyFill="1" applyBorder="1" applyAlignment="1">
      <alignment horizontal="left" wrapText="1" indent="2"/>
    </xf>
    <xf numFmtId="164" fontId="2" fillId="3" borderId="14" xfId="0" applyNumberFormat="1" applyFont="1" applyFill="1" applyBorder="1" applyAlignment="1" applyProtection="1">
      <alignment horizontal="right" wrapText="1"/>
      <protection locked="0"/>
    </xf>
    <xf numFmtId="164" fontId="2" fillId="3" borderId="23" xfId="0" applyNumberFormat="1" applyFont="1" applyFill="1" applyBorder="1" applyAlignment="1" applyProtection="1">
      <alignment horizontal="right" wrapText="1"/>
      <protection locked="0"/>
    </xf>
    <xf numFmtId="0" fontId="6" fillId="0" borderId="21" xfId="0" applyFont="1" applyBorder="1" applyAlignment="1">
      <alignment horizontal="left" wrapText="1" indent="3"/>
    </xf>
    <xf numFmtId="0" fontId="6" fillId="0" borderId="31" xfId="0" applyFont="1" applyBorder="1" applyAlignment="1">
      <alignment horizontal="left" wrapText="1" indent="2"/>
    </xf>
    <xf numFmtId="0" fontId="2" fillId="3" borderId="17" xfId="0" applyFont="1" applyFill="1" applyBorder="1" applyAlignment="1">
      <alignment horizontal="left" wrapText="1" indent="1"/>
    </xf>
    <xf numFmtId="164" fontId="2" fillId="3" borderId="20" xfId="0" applyNumberFormat="1" applyFont="1" applyFill="1" applyBorder="1" applyAlignment="1">
      <alignment horizontal="right" wrapText="1"/>
    </xf>
    <xf numFmtId="0" fontId="2" fillId="0" borderId="9" xfId="0" applyFont="1" applyBorder="1" applyAlignment="1">
      <alignment horizontal="left" wrapText="1" indent="3"/>
    </xf>
    <xf numFmtId="49" fontId="2" fillId="0" borderId="12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 indent="3"/>
    </xf>
    <xf numFmtId="49" fontId="1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0" fontId="4" fillId="2" borderId="17" xfId="0" applyFont="1" applyFill="1" applyBorder="1" applyAlignment="1">
      <alignment horizontal="center" wrapText="1"/>
    </xf>
    <xf numFmtId="49" fontId="2" fillId="2" borderId="18" xfId="0" applyNumberFormat="1" applyFont="1" applyFill="1" applyBorder="1" applyAlignment="1">
      <alignment horizontal="center"/>
    </xf>
    <xf numFmtId="49" fontId="2" fillId="2" borderId="19" xfId="0" applyNumberFormat="1" applyFont="1" applyFill="1" applyBorder="1" applyAlignment="1">
      <alignment horizontal="center"/>
    </xf>
    <xf numFmtId="0" fontId="5" fillId="3" borderId="21" xfId="0" applyFont="1" applyFill="1" applyBorder="1" applyAlignment="1">
      <alignment wrapText="1"/>
    </xf>
    <xf numFmtId="49" fontId="2" fillId="0" borderId="27" xfId="0" applyNumberFormat="1" applyFont="1" applyBorder="1" applyAlignment="1">
      <alignment horizontal="right"/>
    </xf>
    <xf numFmtId="0" fontId="6" fillId="0" borderId="32" xfId="0" applyFont="1" applyBorder="1" applyAlignment="1">
      <alignment horizontal="left" wrapText="1" indent="2"/>
    </xf>
    <xf numFmtId="0" fontId="2" fillId="0" borderId="26" xfId="0" applyFont="1" applyBorder="1" applyAlignment="1">
      <alignment wrapText="1"/>
    </xf>
    <xf numFmtId="49" fontId="2" fillId="0" borderId="27" xfId="0" applyNumberFormat="1" applyFont="1" applyBorder="1" applyAlignment="1">
      <alignment horizontal="center"/>
    </xf>
    <xf numFmtId="49" fontId="2" fillId="0" borderId="27" xfId="0" applyNumberFormat="1" applyFont="1" applyBorder="1"/>
    <xf numFmtId="0" fontId="2" fillId="0" borderId="17" xfId="0" applyFont="1" applyBorder="1" applyAlignment="1">
      <alignment horizontal="left" wrapText="1" indent="2"/>
    </xf>
    <xf numFmtId="0" fontId="5" fillId="3" borderId="21" xfId="0" applyFont="1" applyFill="1" applyBorder="1" applyAlignment="1">
      <alignment horizontal="left" wrapText="1"/>
    </xf>
    <xf numFmtId="0" fontId="5" fillId="0" borderId="21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 indent="1"/>
    </xf>
    <xf numFmtId="0" fontId="0" fillId="0" borderId="9" xfId="0" applyBorder="1"/>
    <xf numFmtId="0" fontId="0" fillId="0" borderId="12" xfId="0" applyBorder="1"/>
    <xf numFmtId="0" fontId="2" fillId="0" borderId="12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0" borderId="9" xfId="0" applyFont="1" applyBorder="1" applyAlignment="1">
      <alignment horizontal="left" wrapText="1"/>
    </xf>
    <xf numFmtId="49" fontId="9" fillId="0" borderId="12" xfId="0" applyNumberFormat="1" applyFont="1" applyBorder="1" applyAlignment="1">
      <alignment horizontal="center"/>
    </xf>
    <xf numFmtId="0" fontId="0" fillId="0" borderId="33" xfId="0" applyBorder="1"/>
    <xf numFmtId="0" fontId="0" fillId="0" borderId="34" xfId="0" applyBorder="1"/>
    <xf numFmtId="0" fontId="0" fillId="0" borderId="38" xfId="0" applyBorder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9" fontId="1" fillId="0" borderId="12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0" xfId="0" applyFont="1" applyBorder="1" applyAlignment="1" applyProtection="1">
      <alignment horizontal="left"/>
      <protection locked="0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1" fillId="0" borderId="39" xfId="0" applyFont="1" applyBorder="1" applyAlignment="1">
      <alignment horizontal="right" indent="1"/>
    </xf>
    <xf numFmtId="0" fontId="11" fillId="0" borderId="40" xfId="0" applyFont="1" applyBorder="1" applyAlignment="1">
      <alignment horizontal="right" indent="1"/>
    </xf>
    <xf numFmtId="0" fontId="11" fillId="0" borderId="38" xfId="0" applyFont="1" applyBorder="1" applyAlignment="1">
      <alignment horizontal="right" indent="1"/>
    </xf>
    <xf numFmtId="0" fontId="11" fillId="0" borderId="0" xfId="0" applyFont="1" applyAlignment="1">
      <alignment horizontal="right" indent="1"/>
    </xf>
    <xf numFmtId="0" fontId="11" fillId="0" borderId="42" xfId="0" applyFont="1" applyBorder="1" applyAlignment="1">
      <alignment horizontal="right" indent="1"/>
    </xf>
    <xf numFmtId="0" fontId="11" fillId="0" borderId="33" xfId="0" applyFont="1" applyBorder="1" applyAlignment="1">
      <alignment horizontal="right" indent="1"/>
    </xf>
    <xf numFmtId="0" fontId="12" fillId="0" borderId="4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10" fillId="0" borderId="37" xfId="0" applyFont="1" applyBorder="1" applyAlignment="1">
      <alignment horizontal="left" vertical="center" indent="2"/>
    </xf>
    <xf numFmtId="0" fontId="10" fillId="0" borderId="35" xfId="0" applyFont="1" applyBorder="1" applyAlignment="1">
      <alignment horizontal="left" vertical="center" indent="2"/>
    </xf>
    <xf numFmtId="0" fontId="10" fillId="0" borderId="36" xfId="0" applyFont="1" applyBorder="1" applyAlignment="1">
      <alignment horizontal="center" vertical="center"/>
    </xf>
    <xf numFmtId="49" fontId="5" fillId="0" borderId="41" xfId="0" applyNumberFormat="1" applyFont="1" applyBorder="1" applyAlignment="1">
      <alignment horizontal="left" indent="1"/>
    </xf>
    <xf numFmtId="49" fontId="5" fillId="0" borderId="39" xfId="0" applyNumberFormat="1" applyFont="1" applyBorder="1" applyAlignment="1">
      <alignment horizontal="left" indent="1"/>
    </xf>
    <xf numFmtId="14" fontId="5" fillId="0" borderId="34" xfId="0" applyNumberFormat="1" applyFont="1" applyBorder="1" applyAlignment="1">
      <alignment horizontal="left" indent="1"/>
    </xf>
    <xf numFmtId="14" fontId="5" fillId="0" borderId="38" xfId="0" applyNumberFormat="1" applyFont="1" applyBorder="1" applyAlignment="1">
      <alignment horizontal="left" indent="1"/>
    </xf>
    <xf numFmtId="49" fontId="5" fillId="0" borderId="34" xfId="0" applyNumberFormat="1" applyFont="1" applyBorder="1" applyAlignment="1">
      <alignment horizontal="left" indent="1"/>
    </xf>
    <xf numFmtId="49" fontId="5" fillId="0" borderId="38" xfId="0" applyNumberFormat="1" applyFont="1" applyBorder="1" applyAlignment="1">
      <alignment horizontal="left" indent="1"/>
    </xf>
    <xf numFmtId="49" fontId="5" fillId="0" borderId="43" xfId="0" applyNumberFormat="1" applyFont="1" applyBorder="1" applyAlignment="1">
      <alignment horizontal="left" wrapText="1" indent="1"/>
    </xf>
    <xf numFmtId="49" fontId="5" fillId="0" borderId="42" xfId="0" applyNumberFormat="1" applyFont="1" applyBorder="1" applyAlignment="1">
      <alignment horizontal="left" wrapText="1" indent="1"/>
    </xf>
    <xf numFmtId="49" fontId="2" fillId="0" borderId="40" xfId="0" applyNumberFormat="1" applyFont="1" applyBorder="1" applyAlignment="1">
      <alignment horizontal="left" indent="1"/>
    </xf>
    <xf numFmtId="49" fontId="2" fillId="0" borderId="1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259</xdr:row>
      <xdr:rowOff>66675</xdr:rowOff>
    </xdr:from>
    <xdr:to>
      <xdr:col>5</xdr:col>
      <xdr:colOff>114300</xdr:colOff>
      <xdr:row>260</xdr:row>
      <xdr:rowOff>1079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02"/>
  <sheetViews>
    <sheetView tabSelected="1" workbookViewId="0">
      <selection activeCell="B2" sqref="B2:K2"/>
    </sheetView>
  </sheetViews>
  <sheetFormatPr defaultRowHeight="15" x14ac:dyDescent="0.2"/>
  <cols>
    <col min="1" max="1" width="0.85546875" customWidth="1"/>
    <col min="2" max="2" width="45.140625" customWidth="1"/>
    <col min="3" max="3" width="5.7109375" customWidth="1"/>
    <col min="4" max="4" width="5.28515625" customWidth="1"/>
    <col min="5" max="18" width="16.7109375" customWidth="1"/>
    <col min="19" max="19" width="15.85546875" hidden="1" customWidth="1"/>
    <col min="20" max="20" width="9.140625" hidden="1" customWidth="1"/>
  </cols>
  <sheetData>
    <row r="1" spans="2:20" ht="5.0999999999999996" customHeight="1" x14ac:dyDescent="0.2">
      <c r="R1" s="1"/>
    </row>
    <row r="2" spans="2:20" ht="13.5" customHeight="1" x14ac:dyDescent="0.2">
      <c r="B2" s="117" t="s">
        <v>0</v>
      </c>
      <c r="C2" s="117"/>
      <c r="D2" s="117"/>
      <c r="E2" s="117"/>
      <c r="F2" s="117"/>
      <c r="G2" s="117"/>
      <c r="H2" s="117"/>
      <c r="I2" s="117"/>
      <c r="J2" s="117"/>
      <c r="K2" s="117"/>
      <c r="L2" s="2"/>
      <c r="M2" s="3"/>
      <c r="N2" s="3"/>
      <c r="O2" s="3"/>
      <c r="P2" s="3"/>
      <c r="Q2" s="4"/>
      <c r="R2" s="5" t="s">
        <v>1</v>
      </c>
      <c r="S2" s="6" t="s">
        <v>2</v>
      </c>
      <c r="T2" s="7"/>
    </row>
    <row r="3" spans="2:20" ht="12.75" customHeight="1" x14ac:dyDescent="0.2">
      <c r="B3" s="8"/>
      <c r="C3" s="9"/>
      <c r="D3" s="9"/>
      <c r="E3" s="9"/>
      <c r="F3" s="9"/>
      <c r="G3" s="9"/>
      <c r="H3" s="9"/>
      <c r="I3" s="9"/>
      <c r="J3" s="7"/>
      <c r="O3" s="10"/>
      <c r="P3" s="10"/>
      <c r="Q3" s="11" t="s">
        <v>3</v>
      </c>
      <c r="R3" s="12" t="s">
        <v>4</v>
      </c>
      <c r="S3" s="13" t="s">
        <v>5</v>
      </c>
      <c r="T3" s="7"/>
    </row>
    <row r="4" spans="2:20" ht="12.75" customHeight="1" x14ac:dyDescent="0.2">
      <c r="D4" s="14" t="s">
        <v>6</v>
      </c>
      <c r="E4" s="133" t="s">
        <v>7</v>
      </c>
      <c r="F4" s="133"/>
      <c r="O4" s="10"/>
      <c r="P4" s="10"/>
      <c r="Q4" s="11" t="s">
        <v>8</v>
      </c>
      <c r="R4" s="15">
        <v>45658</v>
      </c>
      <c r="S4" s="13" t="s">
        <v>9</v>
      </c>
      <c r="T4" s="7"/>
    </row>
    <row r="5" spans="2:20" ht="12.75" customHeight="1" x14ac:dyDescent="0.2">
      <c r="B5" s="9"/>
      <c r="C5" s="16"/>
      <c r="D5" s="16"/>
      <c r="E5" s="17"/>
      <c r="F5" s="17"/>
      <c r="G5" s="16"/>
      <c r="H5" s="16"/>
      <c r="I5" s="16"/>
      <c r="J5" s="7"/>
      <c r="K5" s="14"/>
      <c r="L5" s="14"/>
      <c r="M5" s="14"/>
      <c r="O5" s="10"/>
      <c r="P5" s="10"/>
      <c r="Q5" s="11"/>
      <c r="R5" s="18"/>
      <c r="S5" s="13" t="s">
        <v>10</v>
      </c>
      <c r="T5" s="7"/>
    </row>
    <row r="6" spans="2:20" ht="11.25" customHeight="1" x14ac:dyDescent="0.2">
      <c r="B6" s="19" t="s">
        <v>11</v>
      </c>
      <c r="C6" s="121" t="s">
        <v>12</v>
      </c>
      <c r="D6" s="121"/>
      <c r="E6" s="121"/>
      <c r="F6" s="121"/>
      <c r="G6" s="121"/>
      <c r="H6" s="121"/>
      <c r="I6" s="121"/>
      <c r="J6" s="121"/>
      <c r="K6" s="121"/>
      <c r="L6" s="20"/>
      <c r="M6" s="19"/>
      <c r="O6" s="21"/>
      <c r="P6" s="21"/>
      <c r="Q6" s="22" t="s">
        <v>13</v>
      </c>
      <c r="R6" s="23" t="s">
        <v>14</v>
      </c>
      <c r="S6" s="24" t="s">
        <v>15</v>
      </c>
      <c r="T6" s="25"/>
    </row>
    <row r="7" spans="2:20" ht="11.25" customHeight="1" x14ac:dyDescent="0.2">
      <c r="B7" s="19" t="s">
        <v>16</v>
      </c>
      <c r="C7" s="122" t="s">
        <v>17</v>
      </c>
      <c r="D7" s="122"/>
      <c r="E7" s="122"/>
      <c r="F7" s="122"/>
      <c r="G7" s="122"/>
      <c r="H7" s="122"/>
      <c r="I7" s="122"/>
      <c r="J7" s="122"/>
      <c r="K7" s="122"/>
      <c r="L7" s="26"/>
      <c r="M7" s="19"/>
      <c r="O7" s="21"/>
      <c r="P7" s="21"/>
      <c r="Q7" s="22" t="s">
        <v>18</v>
      </c>
      <c r="R7" s="23" t="s">
        <v>19</v>
      </c>
      <c r="S7" s="24"/>
      <c r="T7" s="25"/>
    </row>
    <row r="8" spans="2:20" ht="11.25" customHeight="1" x14ac:dyDescent="0.2">
      <c r="B8" s="27" t="s">
        <v>20</v>
      </c>
      <c r="C8" s="28"/>
      <c r="D8" s="28"/>
      <c r="E8" s="28"/>
      <c r="F8" s="28"/>
      <c r="G8" s="28"/>
      <c r="H8" s="28"/>
      <c r="I8" s="28"/>
      <c r="J8" s="29"/>
      <c r="K8" s="28"/>
      <c r="L8" s="30"/>
      <c r="M8" s="30"/>
      <c r="O8" s="21"/>
      <c r="P8" s="21"/>
      <c r="Q8" s="22"/>
      <c r="R8" s="31"/>
      <c r="S8" s="24"/>
      <c r="T8" s="25"/>
    </row>
    <row r="9" spans="2:20" ht="12" customHeight="1" x14ac:dyDescent="0.2">
      <c r="B9" s="27" t="s">
        <v>21</v>
      </c>
      <c r="C9" s="30"/>
      <c r="D9" s="30"/>
      <c r="E9" s="30"/>
      <c r="F9" s="30"/>
      <c r="G9" s="30"/>
      <c r="H9" s="30"/>
      <c r="I9" s="30"/>
      <c r="J9" s="25"/>
      <c r="K9" s="32"/>
      <c r="L9" s="32"/>
      <c r="M9" s="32"/>
      <c r="O9" s="21"/>
      <c r="P9" s="21"/>
      <c r="Q9" s="22" t="s">
        <v>22</v>
      </c>
      <c r="R9" s="33">
        <v>383</v>
      </c>
      <c r="S9" s="24" t="s">
        <v>23</v>
      </c>
      <c r="T9" s="25"/>
    </row>
    <row r="10" spans="2:20" ht="12.75" customHeight="1" x14ac:dyDescent="0.2">
      <c r="B10" s="9"/>
      <c r="C10" s="118" t="s">
        <v>24</v>
      </c>
      <c r="D10" s="118"/>
      <c r="E10" s="118"/>
      <c r="F10" s="118"/>
      <c r="G10" s="34"/>
      <c r="H10" s="34"/>
      <c r="I10" s="34"/>
      <c r="J10" s="7"/>
      <c r="K10" s="14"/>
      <c r="L10" s="14"/>
      <c r="M10" s="14"/>
      <c r="N10" s="14"/>
      <c r="O10" s="14"/>
      <c r="P10" s="14"/>
      <c r="Q10" s="14"/>
      <c r="R10" s="35"/>
      <c r="S10" s="7"/>
      <c r="T10" s="7"/>
    </row>
    <row r="11" spans="2:20" ht="6" customHeight="1" x14ac:dyDescent="0.2"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7" t="s">
        <v>25</v>
      </c>
    </row>
    <row r="12" spans="2:20" ht="135" customHeight="1" x14ac:dyDescent="0.2">
      <c r="B12" s="38" t="s">
        <v>26</v>
      </c>
      <c r="C12" s="39" t="s">
        <v>27</v>
      </c>
      <c r="D12" s="39" t="s">
        <v>28</v>
      </c>
      <c r="E12" s="39" t="s">
        <v>29</v>
      </c>
      <c r="F12" s="39" t="s">
        <v>30</v>
      </c>
      <c r="G12" s="39" t="s">
        <v>31</v>
      </c>
      <c r="H12" s="39" t="s">
        <v>32</v>
      </c>
      <c r="I12" s="40" t="s">
        <v>33</v>
      </c>
      <c r="J12" s="39" t="s">
        <v>34</v>
      </c>
      <c r="K12" s="39" t="s">
        <v>35</v>
      </c>
      <c r="L12" s="39" t="s">
        <v>36</v>
      </c>
      <c r="M12" s="39" t="s">
        <v>37</v>
      </c>
      <c r="N12" s="39" t="s">
        <v>38</v>
      </c>
      <c r="O12" s="39" t="s">
        <v>39</v>
      </c>
      <c r="P12" s="39" t="s">
        <v>40</v>
      </c>
      <c r="Q12" s="39" t="s">
        <v>41</v>
      </c>
      <c r="R12" s="41" t="s">
        <v>42</v>
      </c>
      <c r="S12" s="25"/>
    </row>
    <row r="13" spans="2:20" ht="12" customHeight="1" x14ac:dyDescent="0.2">
      <c r="B13" s="38">
        <v>1</v>
      </c>
      <c r="C13" s="42">
        <v>2</v>
      </c>
      <c r="D13" s="42">
        <v>3</v>
      </c>
      <c r="E13" s="42">
        <v>4</v>
      </c>
      <c r="F13" s="42">
        <v>5</v>
      </c>
      <c r="G13" s="42">
        <v>6</v>
      </c>
      <c r="H13" s="42">
        <v>7</v>
      </c>
      <c r="I13" s="42">
        <v>8</v>
      </c>
      <c r="J13" s="42">
        <v>9</v>
      </c>
      <c r="K13" s="42">
        <v>10</v>
      </c>
      <c r="L13" s="42">
        <v>11</v>
      </c>
      <c r="M13" s="42">
        <v>12</v>
      </c>
      <c r="N13" s="42">
        <v>13</v>
      </c>
      <c r="O13" s="42">
        <v>14</v>
      </c>
      <c r="P13" s="42">
        <v>15</v>
      </c>
      <c r="Q13" s="42">
        <v>16</v>
      </c>
      <c r="R13" s="43">
        <v>17</v>
      </c>
      <c r="S13" s="25"/>
    </row>
    <row r="14" spans="2:20" ht="19.5" customHeight="1" x14ac:dyDescent="0.2">
      <c r="B14" s="44" t="s">
        <v>43</v>
      </c>
      <c r="C14" s="45" t="s">
        <v>44</v>
      </c>
      <c r="D14" s="46"/>
      <c r="E14" s="47">
        <f t="shared" ref="E14:E39" si="0">G14+R14-F14</f>
        <v>548778682.25000012</v>
      </c>
      <c r="F14" s="47">
        <f>F15+F73+F104</f>
        <v>0</v>
      </c>
      <c r="G14" s="47">
        <f t="shared" ref="G14:G39" si="1">I14+J14+K14+L14+M14+N14+O14+P14+Q14-H14</f>
        <v>548778682.25000012</v>
      </c>
      <c r="H14" s="47">
        <f t="shared" ref="H14:R14" si="2">H15+H73+H104</f>
        <v>55558104.280000001</v>
      </c>
      <c r="I14" s="47">
        <f t="shared" si="2"/>
        <v>0</v>
      </c>
      <c r="J14" s="47">
        <f t="shared" si="2"/>
        <v>0</v>
      </c>
      <c r="K14" s="47">
        <f t="shared" si="2"/>
        <v>0</v>
      </c>
      <c r="L14" s="47">
        <f t="shared" si="2"/>
        <v>0</v>
      </c>
      <c r="M14" s="47">
        <f t="shared" si="2"/>
        <v>0</v>
      </c>
      <c r="N14" s="47">
        <f t="shared" si="2"/>
        <v>0</v>
      </c>
      <c r="O14" s="47">
        <f t="shared" si="2"/>
        <v>430422827.33000004</v>
      </c>
      <c r="P14" s="47">
        <f t="shared" si="2"/>
        <v>110841340.88</v>
      </c>
      <c r="Q14" s="47">
        <f t="shared" si="2"/>
        <v>63072618.32</v>
      </c>
      <c r="R14" s="48">
        <f t="shared" si="2"/>
        <v>0</v>
      </c>
      <c r="S14" s="49"/>
    </row>
    <row r="15" spans="2:20" ht="19.5" customHeight="1" x14ac:dyDescent="0.2">
      <c r="B15" s="50" t="s">
        <v>45</v>
      </c>
      <c r="C15" s="51" t="s">
        <v>46</v>
      </c>
      <c r="D15" s="52" t="s">
        <v>47</v>
      </c>
      <c r="E15" s="53">
        <f t="shared" si="0"/>
        <v>537987034.1500001</v>
      </c>
      <c r="F15" s="53">
        <f>F16+F21+F33+F43+F49+F58+F69</f>
        <v>0</v>
      </c>
      <c r="G15" s="53">
        <f t="shared" si="1"/>
        <v>537987034.1500001</v>
      </c>
      <c r="H15" s="53">
        <f t="shared" ref="H15:R15" si="3">H16+H21+H33+H43+H49+H58+H69</f>
        <v>55558104.280000001</v>
      </c>
      <c r="I15" s="53">
        <f t="shared" si="3"/>
        <v>0</v>
      </c>
      <c r="J15" s="53">
        <f t="shared" si="3"/>
        <v>0</v>
      </c>
      <c r="K15" s="53">
        <f t="shared" si="3"/>
        <v>0</v>
      </c>
      <c r="L15" s="53">
        <f t="shared" si="3"/>
        <v>0</v>
      </c>
      <c r="M15" s="53">
        <f t="shared" si="3"/>
        <v>0</v>
      </c>
      <c r="N15" s="53">
        <f t="shared" si="3"/>
        <v>0</v>
      </c>
      <c r="O15" s="53">
        <f t="shared" si="3"/>
        <v>421478284.29000002</v>
      </c>
      <c r="P15" s="53">
        <f t="shared" si="3"/>
        <v>109386302.08</v>
      </c>
      <c r="Q15" s="53">
        <f t="shared" si="3"/>
        <v>62680552.060000002</v>
      </c>
      <c r="R15" s="54">
        <f t="shared" si="3"/>
        <v>0</v>
      </c>
      <c r="S15" s="49"/>
    </row>
    <row r="16" spans="2:20" ht="33.75" customHeight="1" x14ac:dyDescent="0.2">
      <c r="B16" s="55" t="s">
        <v>48</v>
      </c>
      <c r="C16" s="56" t="s">
        <v>49</v>
      </c>
      <c r="D16" s="57" t="s">
        <v>50</v>
      </c>
      <c r="E16" s="53">
        <f t="shared" si="0"/>
        <v>233069767.54000002</v>
      </c>
      <c r="F16" s="53">
        <f>F17+F18+F19+F20</f>
        <v>0</v>
      </c>
      <c r="G16" s="53">
        <f t="shared" si="1"/>
        <v>233069767.54000002</v>
      </c>
      <c r="H16" s="53">
        <f t="shared" ref="H16:R16" si="4">H17+H18+H19+H20</f>
        <v>0</v>
      </c>
      <c r="I16" s="53">
        <f t="shared" si="4"/>
        <v>0</v>
      </c>
      <c r="J16" s="53">
        <f t="shared" si="4"/>
        <v>0</v>
      </c>
      <c r="K16" s="53">
        <f t="shared" si="4"/>
        <v>0</v>
      </c>
      <c r="L16" s="53">
        <f t="shared" si="4"/>
        <v>0</v>
      </c>
      <c r="M16" s="53">
        <f t="shared" si="4"/>
        <v>0</v>
      </c>
      <c r="N16" s="53">
        <f t="shared" si="4"/>
        <v>0</v>
      </c>
      <c r="O16" s="53">
        <f t="shared" si="4"/>
        <v>177363345.5</v>
      </c>
      <c r="P16" s="53">
        <f t="shared" si="4"/>
        <v>21384638.09</v>
      </c>
      <c r="Q16" s="53">
        <f t="shared" si="4"/>
        <v>34321783.950000003</v>
      </c>
      <c r="R16" s="54">
        <f t="shared" si="4"/>
        <v>0</v>
      </c>
      <c r="S16" s="49"/>
    </row>
    <row r="17" spans="2:19" ht="22.5" customHeight="1" x14ac:dyDescent="0.2">
      <c r="B17" s="58" t="s">
        <v>51</v>
      </c>
      <c r="C17" s="59" t="s">
        <v>52</v>
      </c>
      <c r="D17" s="60" t="s">
        <v>53</v>
      </c>
      <c r="E17" s="53">
        <f t="shared" si="0"/>
        <v>230657853.84000003</v>
      </c>
      <c r="F17" s="61"/>
      <c r="G17" s="53">
        <f t="shared" si="1"/>
        <v>230657853.84000003</v>
      </c>
      <c r="H17" s="61"/>
      <c r="I17" s="61"/>
      <c r="J17" s="61"/>
      <c r="K17" s="61"/>
      <c r="L17" s="61"/>
      <c r="M17" s="61"/>
      <c r="N17" s="61"/>
      <c r="O17" s="61">
        <v>174975431.80000001</v>
      </c>
      <c r="P17" s="61">
        <v>21384638.09</v>
      </c>
      <c r="Q17" s="61">
        <v>34297783.950000003</v>
      </c>
      <c r="R17" s="62"/>
      <c r="S17" s="49"/>
    </row>
    <row r="18" spans="2:19" ht="19.5" customHeight="1" x14ac:dyDescent="0.2">
      <c r="B18" s="58" t="s">
        <v>54</v>
      </c>
      <c r="C18" s="59" t="s">
        <v>55</v>
      </c>
      <c r="D18" s="60" t="s">
        <v>56</v>
      </c>
      <c r="E18" s="53">
        <f t="shared" si="0"/>
        <v>2411913.7000000002</v>
      </c>
      <c r="F18" s="61"/>
      <c r="G18" s="53">
        <f t="shared" si="1"/>
        <v>2411913.7000000002</v>
      </c>
      <c r="H18" s="61"/>
      <c r="I18" s="61"/>
      <c r="J18" s="61"/>
      <c r="K18" s="61"/>
      <c r="L18" s="61"/>
      <c r="M18" s="61"/>
      <c r="N18" s="61"/>
      <c r="O18" s="61">
        <v>2387913.7000000002</v>
      </c>
      <c r="P18" s="61"/>
      <c r="Q18" s="61">
        <v>24000</v>
      </c>
      <c r="R18" s="62"/>
      <c r="S18" s="49"/>
    </row>
    <row r="19" spans="2:19" ht="19.5" customHeight="1" x14ac:dyDescent="0.2">
      <c r="B19" s="58" t="s">
        <v>57</v>
      </c>
      <c r="C19" s="59" t="s">
        <v>58</v>
      </c>
      <c r="D19" s="60" t="s">
        <v>59</v>
      </c>
      <c r="E19" s="53">
        <f t="shared" si="0"/>
        <v>0</v>
      </c>
      <c r="F19" s="61"/>
      <c r="G19" s="53">
        <f t="shared" si="1"/>
        <v>0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2"/>
      <c r="S19" s="49"/>
    </row>
    <row r="20" spans="2:19" ht="19.5" customHeight="1" x14ac:dyDescent="0.2">
      <c r="B20" s="58" t="s">
        <v>60</v>
      </c>
      <c r="C20" s="59" t="s">
        <v>61</v>
      </c>
      <c r="D20" s="60" t="s">
        <v>62</v>
      </c>
      <c r="E20" s="53">
        <f t="shared" si="0"/>
        <v>0</v>
      </c>
      <c r="F20" s="61"/>
      <c r="G20" s="53">
        <f t="shared" si="1"/>
        <v>0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2"/>
      <c r="S20" s="49"/>
    </row>
    <row r="21" spans="2:19" ht="19.5" customHeight="1" x14ac:dyDescent="0.2">
      <c r="B21" s="55" t="s">
        <v>63</v>
      </c>
      <c r="C21" s="56" t="s">
        <v>64</v>
      </c>
      <c r="D21" s="57" t="s">
        <v>65</v>
      </c>
      <c r="E21" s="53">
        <f t="shared" si="0"/>
        <v>11569855.470000001</v>
      </c>
      <c r="F21" s="61"/>
      <c r="G21" s="53">
        <f t="shared" si="1"/>
        <v>11569855.470000001</v>
      </c>
      <c r="H21" s="61"/>
      <c r="I21" s="61"/>
      <c r="J21" s="61"/>
      <c r="K21" s="61"/>
      <c r="L21" s="61"/>
      <c r="M21" s="61"/>
      <c r="N21" s="61"/>
      <c r="O21" s="61">
        <v>3973507.56</v>
      </c>
      <c r="P21" s="61">
        <v>7084834.2800000003</v>
      </c>
      <c r="Q21" s="61">
        <v>511513.63</v>
      </c>
      <c r="R21" s="62"/>
      <c r="S21" s="49"/>
    </row>
    <row r="22" spans="2:19" ht="22.5" customHeight="1" x14ac:dyDescent="0.2">
      <c r="B22" s="58" t="s">
        <v>66</v>
      </c>
      <c r="C22" s="59" t="s">
        <v>67</v>
      </c>
      <c r="D22" s="60" t="s">
        <v>68</v>
      </c>
      <c r="E22" s="53">
        <f t="shared" si="0"/>
        <v>11415411.720000001</v>
      </c>
      <c r="F22" s="61"/>
      <c r="G22" s="53">
        <f t="shared" si="1"/>
        <v>11415411.720000001</v>
      </c>
      <c r="H22" s="61"/>
      <c r="I22" s="61"/>
      <c r="J22" s="61"/>
      <c r="K22" s="61"/>
      <c r="L22" s="61"/>
      <c r="M22" s="61"/>
      <c r="N22" s="61"/>
      <c r="O22" s="61">
        <v>3962996.81</v>
      </c>
      <c r="P22" s="61">
        <v>7084834.2800000003</v>
      </c>
      <c r="Q22" s="61">
        <v>367580.63</v>
      </c>
      <c r="R22" s="62"/>
      <c r="S22" s="49"/>
    </row>
    <row r="23" spans="2:19" ht="19.5" customHeight="1" x14ac:dyDescent="0.2">
      <c r="B23" s="58" t="s">
        <v>69</v>
      </c>
      <c r="C23" s="59" t="s">
        <v>70</v>
      </c>
      <c r="D23" s="60" t="s">
        <v>71</v>
      </c>
      <c r="E23" s="53">
        <f t="shared" si="0"/>
        <v>0</v>
      </c>
      <c r="F23" s="61"/>
      <c r="G23" s="53">
        <f t="shared" si="1"/>
        <v>0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2"/>
      <c r="S23" s="49"/>
    </row>
    <row r="24" spans="2:19" ht="19.5" customHeight="1" x14ac:dyDescent="0.2">
      <c r="B24" s="58" t="s">
        <v>72</v>
      </c>
      <c r="C24" s="59" t="s">
        <v>73</v>
      </c>
      <c r="D24" s="60" t="s">
        <v>74</v>
      </c>
      <c r="E24" s="53">
        <f t="shared" si="0"/>
        <v>10511.26</v>
      </c>
      <c r="F24" s="61"/>
      <c r="G24" s="53">
        <f t="shared" si="1"/>
        <v>10511.26</v>
      </c>
      <c r="H24" s="61"/>
      <c r="I24" s="61"/>
      <c r="J24" s="61"/>
      <c r="K24" s="61"/>
      <c r="L24" s="61"/>
      <c r="M24" s="61"/>
      <c r="N24" s="61"/>
      <c r="O24" s="61">
        <v>10510.75</v>
      </c>
      <c r="P24" s="61"/>
      <c r="Q24" s="61">
        <v>0.51</v>
      </c>
      <c r="R24" s="62"/>
      <c r="S24" s="49"/>
    </row>
    <row r="25" spans="2:19" ht="22.5" customHeight="1" x14ac:dyDescent="0.2">
      <c r="B25" s="58" t="s">
        <v>75</v>
      </c>
      <c r="C25" s="59" t="s">
        <v>76</v>
      </c>
      <c r="D25" s="60" t="s">
        <v>77</v>
      </c>
      <c r="E25" s="53">
        <f t="shared" si="0"/>
        <v>0</v>
      </c>
      <c r="F25" s="61"/>
      <c r="G25" s="53">
        <f t="shared" si="1"/>
        <v>0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2"/>
      <c r="S25" s="49"/>
    </row>
    <row r="26" spans="2:19" ht="19.5" customHeight="1" x14ac:dyDescent="0.2">
      <c r="B26" s="58" t="s">
        <v>78</v>
      </c>
      <c r="C26" s="59" t="s">
        <v>79</v>
      </c>
      <c r="D26" s="60" t="s">
        <v>80</v>
      </c>
      <c r="E26" s="53">
        <f t="shared" si="0"/>
        <v>0</v>
      </c>
      <c r="F26" s="61"/>
      <c r="G26" s="53">
        <f t="shared" si="1"/>
        <v>0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2"/>
      <c r="S26" s="49"/>
    </row>
    <row r="27" spans="2:19" ht="19.5" customHeight="1" x14ac:dyDescent="0.2">
      <c r="B27" s="58" t="s">
        <v>81</v>
      </c>
      <c r="C27" s="59" t="s">
        <v>82</v>
      </c>
      <c r="D27" s="60" t="s">
        <v>83</v>
      </c>
      <c r="E27" s="53">
        <f t="shared" si="0"/>
        <v>0</v>
      </c>
      <c r="F27" s="61"/>
      <c r="G27" s="53">
        <f t="shared" si="1"/>
        <v>0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2"/>
      <c r="S27" s="49"/>
    </row>
    <row r="28" spans="2:19" ht="19.5" customHeight="1" x14ac:dyDescent="0.2">
      <c r="B28" s="58" t="s">
        <v>84</v>
      </c>
      <c r="C28" s="59" t="s">
        <v>85</v>
      </c>
      <c r="D28" s="60" t="s">
        <v>86</v>
      </c>
      <c r="E28" s="53">
        <f t="shared" si="0"/>
        <v>0</v>
      </c>
      <c r="F28" s="61"/>
      <c r="G28" s="53">
        <f t="shared" si="1"/>
        <v>0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2"/>
      <c r="S28" s="49"/>
    </row>
    <row r="29" spans="2:19" ht="33.75" customHeight="1" x14ac:dyDescent="0.2">
      <c r="B29" s="58" t="s">
        <v>87</v>
      </c>
      <c r="C29" s="59" t="s">
        <v>88</v>
      </c>
      <c r="D29" s="60" t="s">
        <v>89</v>
      </c>
      <c r="E29" s="53">
        <f t="shared" si="0"/>
        <v>0</v>
      </c>
      <c r="F29" s="61"/>
      <c r="G29" s="53">
        <f t="shared" si="1"/>
        <v>0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2"/>
      <c r="S29" s="49"/>
    </row>
    <row r="30" spans="2:19" ht="19.5" customHeight="1" x14ac:dyDescent="0.2">
      <c r="B30" s="58" t="s">
        <v>90</v>
      </c>
      <c r="C30" s="59" t="s">
        <v>91</v>
      </c>
      <c r="D30" s="60" t="s">
        <v>92</v>
      </c>
      <c r="E30" s="53">
        <f t="shared" si="0"/>
        <v>143932.49</v>
      </c>
      <c r="F30" s="61"/>
      <c r="G30" s="53">
        <f t="shared" si="1"/>
        <v>143932.49</v>
      </c>
      <c r="H30" s="61"/>
      <c r="I30" s="61"/>
      <c r="J30" s="61"/>
      <c r="K30" s="61"/>
      <c r="L30" s="61"/>
      <c r="M30" s="61"/>
      <c r="N30" s="61"/>
      <c r="O30" s="61"/>
      <c r="P30" s="61"/>
      <c r="Q30" s="61">
        <v>143932.49</v>
      </c>
      <c r="R30" s="62"/>
      <c r="S30" s="49"/>
    </row>
    <row r="31" spans="2:19" ht="19.5" customHeight="1" x14ac:dyDescent="0.2">
      <c r="B31" s="58" t="s">
        <v>93</v>
      </c>
      <c r="C31" s="59" t="s">
        <v>94</v>
      </c>
      <c r="D31" s="60" t="s">
        <v>95</v>
      </c>
      <c r="E31" s="53">
        <f t="shared" si="0"/>
        <v>0</v>
      </c>
      <c r="F31" s="61"/>
      <c r="G31" s="53">
        <f t="shared" si="1"/>
        <v>0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2"/>
      <c r="S31" s="49"/>
    </row>
    <row r="32" spans="2:19" ht="19.5" customHeight="1" x14ac:dyDescent="0.2">
      <c r="B32" s="58" t="s">
        <v>96</v>
      </c>
      <c r="C32" s="59" t="s">
        <v>97</v>
      </c>
      <c r="D32" s="60" t="s">
        <v>98</v>
      </c>
      <c r="E32" s="53">
        <f t="shared" si="0"/>
        <v>0</v>
      </c>
      <c r="F32" s="61"/>
      <c r="G32" s="53">
        <f t="shared" si="1"/>
        <v>0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2"/>
      <c r="S32" s="49"/>
    </row>
    <row r="33" spans="2:19" ht="24.75" customHeight="1" x14ac:dyDescent="0.2">
      <c r="B33" s="55" t="s">
        <v>99</v>
      </c>
      <c r="C33" s="56" t="s">
        <v>100</v>
      </c>
      <c r="D33" s="57" t="s">
        <v>101</v>
      </c>
      <c r="E33" s="53">
        <f t="shared" si="0"/>
        <v>77396.010000000009</v>
      </c>
      <c r="F33" s="61"/>
      <c r="G33" s="53">
        <f t="shared" si="1"/>
        <v>77396.010000000009</v>
      </c>
      <c r="H33" s="61"/>
      <c r="I33" s="61"/>
      <c r="J33" s="61"/>
      <c r="K33" s="61"/>
      <c r="L33" s="61"/>
      <c r="M33" s="61"/>
      <c r="N33" s="61"/>
      <c r="O33" s="61">
        <v>53088.72</v>
      </c>
      <c r="P33" s="61">
        <v>0</v>
      </c>
      <c r="Q33" s="61">
        <v>24307.29</v>
      </c>
      <c r="R33" s="62"/>
      <c r="S33" s="49"/>
    </row>
    <row r="34" spans="2:19" ht="45" customHeight="1" x14ac:dyDescent="0.2">
      <c r="B34" s="58" t="s">
        <v>102</v>
      </c>
      <c r="C34" s="59" t="s">
        <v>103</v>
      </c>
      <c r="D34" s="60" t="s">
        <v>104</v>
      </c>
      <c r="E34" s="53">
        <f t="shared" si="0"/>
        <v>24307.29</v>
      </c>
      <c r="F34" s="61"/>
      <c r="G34" s="53">
        <f t="shared" si="1"/>
        <v>24307.29</v>
      </c>
      <c r="H34" s="61"/>
      <c r="I34" s="61"/>
      <c r="J34" s="61"/>
      <c r="K34" s="61"/>
      <c r="L34" s="61"/>
      <c r="M34" s="61"/>
      <c r="N34" s="61"/>
      <c r="O34" s="61"/>
      <c r="P34" s="61"/>
      <c r="Q34" s="61">
        <v>24307.29</v>
      </c>
      <c r="R34" s="62"/>
      <c r="S34" s="49"/>
    </row>
    <row r="35" spans="2:19" ht="22.5" customHeight="1" x14ac:dyDescent="0.2">
      <c r="B35" s="58" t="s">
        <v>105</v>
      </c>
      <c r="C35" s="59" t="s">
        <v>106</v>
      </c>
      <c r="D35" s="60" t="s">
        <v>107</v>
      </c>
      <c r="E35" s="53">
        <f t="shared" si="0"/>
        <v>0</v>
      </c>
      <c r="F35" s="61"/>
      <c r="G35" s="53">
        <f t="shared" si="1"/>
        <v>0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2"/>
      <c r="S35" s="49"/>
    </row>
    <row r="36" spans="2:19" ht="22.5" customHeight="1" x14ac:dyDescent="0.2">
      <c r="B36" s="58" t="s">
        <v>108</v>
      </c>
      <c r="C36" s="59" t="s">
        <v>109</v>
      </c>
      <c r="D36" s="60" t="s">
        <v>110</v>
      </c>
      <c r="E36" s="53">
        <f t="shared" si="0"/>
        <v>0</v>
      </c>
      <c r="F36" s="61"/>
      <c r="G36" s="53">
        <f t="shared" si="1"/>
        <v>0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2"/>
      <c r="S36" s="49"/>
    </row>
    <row r="37" spans="2:19" ht="18.95" customHeight="1" x14ac:dyDescent="0.2">
      <c r="B37" s="58" t="s">
        <v>111</v>
      </c>
      <c r="C37" s="59" t="s">
        <v>112</v>
      </c>
      <c r="D37" s="60" t="s">
        <v>113</v>
      </c>
      <c r="E37" s="53">
        <f t="shared" si="0"/>
        <v>53088.72</v>
      </c>
      <c r="F37" s="61"/>
      <c r="G37" s="53">
        <f t="shared" si="1"/>
        <v>53088.72</v>
      </c>
      <c r="H37" s="61"/>
      <c r="I37" s="61"/>
      <c r="J37" s="61"/>
      <c r="K37" s="61"/>
      <c r="L37" s="61"/>
      <c r="M37" s="61"/>
      <c r="N37" s="61"/>
      <c r="O37" s="61">
        <v>53088.72</v>
      </c>
      <c r="P37" s="61"/>
      <c r="Q37" s="61"/>
      <c r="R37" s="62"/>
      <c r="S37" s="49"/>
    </row>
    <row r="38" spans="2:19" ht="18.95" customHeight="1" x14ac:dyDescent="0.2">
      <c r="B38" s="58" t="s">
        <v>114</v>
      </c>
      <c r="C38" s="59" t="s">
        <v>115</v>
      </c>
      <c r="D38" s="60" t="s">
        <v>116</v>
      </c>
      <c r="E38" s="53">
        <f t="shared" si="0"/>
        <v>0</v>
      </c>
      <c r="F38" s="61"/>
      <c r="G38" s="53">
        <f t="shared" si="1"/>
        <v>0</v>
      </c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2"/>
      <c r="S38" s="49"/>
    </row>
    <row r="39" spans="2:19" ht="23.25" customHeight="1" x14ac:dyDescent="0.2">
      <c r="B39" s="58" t="s">
        <v>117</v>
      </c>
      <c r="C39" s="63" t="s">
        <v>118</v>
      </c>
      <c r="D39" s="64" t="s">
        <v>119</v>
      </c>
      <c r="E39" s="65">
        <f t="shared" si="0"/>
        <v>0</v>
      </c>
      <c r="F39" s="66"/>
      <c r="G39" s="65">
        <f t="shared" si="1"/>
        <v>0</v>
      </c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7"/>
      <c r="S39" s="49"/>
    </row>
    <row r="40" spans="2:19" ht="18.95" customHeight="1" x14ac:dyDescent="0.2">
      <c r="B40" s="68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70" t="s">
        <v>120</v>
      </c>
    </row>
    <row r="41" spans="2:19" ht="135" customHeight="1" x14ac:dyDescent="0.2">
      <c r="B41" s="38" t="s">
        <v>26</v>
      </c>
      <c r="C41" s="39" t="s">
        <v>27</v>
      </c>
      <c r="D41" s="39" t="s">
        <v>28</v>
      </c>
      <c r="E41" s="39" t="s">
        <v>29</v>
      </c>
      <c r="F41" s="39" t="s">
        <v>30</v>
      </c>
      <c r="G41" s="39" t="s">
        <v>31</v>
      </c>
      <c r="H41" s="39" t="s">
        <v>32</v>
      </c>
      <c r="I41" s="40" t="s">
        <v>33</v>
      </c>
      <c r="J41" s="39" t="s">
        <v>34</v>
      </c>
      <c r="K41" s="39" t="s">
        <v>35</v>
      </c>
      <c r="L41" s="39" t="s">
        <v>36</v>
      </c>
      <c r="M41" s="39" t="s">
        <v>37</v>
      </c>
      <c r="N41" s="39" t="s">
        <v>38</v>
      </c>
      <c r="O41" s="39" t="s">
        <v>39</v>
      </c>
      <c r="P41" s="39" t="s">
        <v>40</v>
      </c>
      <c r="Q41" s="39" t="s">
        <v>41</v>
      </c>
      <c r="R41" s="41" t="s">
        <v>42</v>
      </c>
    </row>
    <row r="42" spans="2:19" ht="12" customHeight="1" x14ac:dyDescent="0.2">
      <c r="B42" s="71">
        <v>1</v>
      </c>
      <c r="C42" s="42">
        <v>2</v>
      </c>
      <c r="D42" s="42">
        <v>3</v>
      </c>
      <c r="E42" s="42">
        <v>4</v>
      </c>
      <c r="F42" s="42">
        <v>5</v>
      </c>
      <c r="G42" s="42">
        <v>6</v>
      </c>
      <c r="H42" s="42">
        <v>7</v>
      </c>
      <c r="I42" s="42">
        <v>8</v>
      </c>
      <c r="J42" s="42">
        <v>9</v>
      </c>
      <c r="K42" s="42">
        <v>10</v>
      </c>
      <c r="L42" s="42">
        <v>11</v>
      </c>
      <c r="M42" s="42">
        <v>12</v>
      </c>
      <c r="N42" s="42">
        <v>13</v>
      </c>
      <c r="O42" s="42">
        <v>14</v>
      </c>
      <c r="P42" s="42">
        <v>15</v>
      </c>
      <c r="Q42" s="42">
        <v>16</v>
      </c>
      <c r="R42" s="43">
        <v>17</v>
      </c>
    </row>
    <row r="43" spans="2:19" ht="19.5" customHeight="1" x14ac:dyDescent="0.2">
      <c r="B43" s="55" t="s">
        <v>121</v>
      </c>
      <c r="C43" s="72" t="s">
        <v>122</v>
      </c>
      <c r="D43" s="73" t="s">
        <v>123</v>
      </c>
      <c r="E43" s="74">
        <f t="shared" ref="E43:E60" si="5">G43+R43-F43</f>
        <v>559320.4</v>
      </c>
      <c r="F43" s="75"/>
      <c r="G43" s="74">
        <f t="shared" ref="G43:G60" si="6">I43+J43+K43+L43+M43+N43+O43+P43+Q43-H43</f>
        <v>559320.4</v>
      </c>
      <c r="H43" s="75"/>
      <c r="I43" s="75"/>
      <c r="J43" s="75"/>
      <c r="K43" s="75"/>
      <c r="L43" s="75"/>
      <c r="M43" s="75"/>
      <c r="N43" s="75"/>
      <c r="O43" s="75">
        <v>485988.68</v>
      </c>
      <c r="P43" s="75">
        <v>0</v>
      </c>
      <c r="Q43" s="75">
        <v>73331.72</v>
      </c>
      <c r="R43" s="76"/>
      <c r="S43" s="49"/>
    </row>
    <row r="44" spans="2:19" ht="45" customHeight="1" x14ac:dyDescent="0.2">
      <c r="B44" s="58" t="s">
        <v>124</v>
      </c>
      <c r="C44" s="59" t="s">
        <v>125</v>
      </c>
      <c r="D44" s="60" t="s">
        <v>126</v>
      </c>
      <c r="E44" s="53">
        <f t="shared" si="5"/>
        <v>73331.72</v>
      </c>
      <c r="F44" s="61"/>
      <c r="G44" s="53">
        <f t="shared" si="6"/>
        <v>73331.72</v>
      </c>
      <c r="H44" s="61"/>
      <c r="I44" s="61"/>
      <c r="J44" s="61"/>
      <c r="K44" s="61"/>
      <c r="L44" s="61"/>
      <c r="M44" s="61"/>
      <c r="N44" s="61"/>
      <c r="O44" s="61"/>
      <c r="P44" s="61"/>
      <c r="Q44" s="61">
        <v>73331.72</v>
      </c>
      <c r="R44" s="62"/>
      <c r="S44" s="49"/>
    </row>
    <row r="45" spans="2:19" ht="22.5" customHeight="1" x14ac:dyDescent="0.2">
      <c r="B45" s="58" t="s">
        <v>127</v>
      </c>
      <c r="C45" s="59" t="s">
        <v>128</v>
      </c>
      <c r="D45" s="60" t="s">
        <v>129</v>
      </c>
      <c r="E45" s="53">
        <f t="shared" si="5"/>
        <v>0</v>
      </c>
      <c r="F45" s="61"/>
      <c r="G45" s="53">
        <f t="shared" si="6"/>
        <v>0</v>
      </c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2"/>
      <c r="S45" s="49"/>
    </row>
    <row r="46" spans="2:19" ht="22.5" customHeight="1" x14ac:dyDescent="0.2">
      <c r="B46" s="58" t="s">
        <v>130</v>
      </c>
      <c r="C46" s="59" t="s">
        <v>131</v>
      </c>
      <c r="D46" s="60" t="s">
        <v>132</v>
      </c>
      <c r="E46" s="53">
        <f t="shared" si="5"/>
        <v>0</v>
      </c>
      <c r="F46" s="61"/>
      <c r="G46" s="53">
        <f t="shared" si="6"/>
        <v>0</v>
      </c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49"/>
    </row>
    <row r="47" spans="2:19" ht="22.5" customHeight="1" x14ac:dyDescent="0.2">
      <c r="B47" s="58" t="s">
        <v>133</v>
      </c>
      <c r="C47" s="59" t="s">
        <v>134</v>
      </c>
      <c r="D47" s="60" t="s">
        <v>135</v>
      </c>
      <c r="E47" s="53">
        <f t="shared" si="5"/>
        <v>0</v>
      </c>
      <c r="F47" s="61"/>
      <c r="G47" s="53">
        <f t="shared" si="6"/>
        <v>0</v>
      </c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2"/>
      <c r="S47" s="49"/>
    </row>
    <row r="48" spans="2:19" ht="22.5" customHeight="1" x14ac:dyDescent="0.2">
      <c r="B48" s="58" t="s">
        <v>136</v>
      </c>
      <c r="C48" s="59" t="s">
        <v>137</v>
      </c>
      <c r="D48" s="60" t="s">
        <v>138</v>
      </c>
      <c r="E48" s="53">
        <f t="shared" si="5"/>
        <v>485988.68</v>
      </c>
      <c r="F48" s="61"/>
      <c r="G48" s="53">
        <f t="shared" si="6"/>
        <v>485988.68</v>
      </c>
      <c r="H48" s="61"/>
      <c r="I48" s="61"/>
      <c r="J48" s="61"/>
      <c r="K48" s="61"/>
      <c r="L48" s="61"/>
      <c r="M48" s="61"/>
      <c r="N48" s="61"/>
      <c r="O48" s="61">
        <v>485988.68</v>
      </c>
      <c r="P48" s="61"/>
      <c r="Q48" s="61"/>
      <c r="R48" s="62"/>
      <c r="S48" s="49"/>
    </row>
    <row r="49" spans="2:19" ht="22.5" customHeight="1" x14ac:dyDescent="0.2">
      <c r="B49" s="55" t="s">
        <v>139</v>
      </c>
      <c r="C49" s="56" t="s">
        <v>140</v>
      </c>
      <c r="D49" s="57" t="s">
        <v>141</v>
      </c>
      <c r="E49" s="53">
        <f t="shared" si="5"/>
        <v>241555058.30000001</v>
      </c>
      <c r="F49" s="53">
        <f>F50+F51+F52+F53+F54+F55+F56+F57</f>
        <v>0</v>
      </c>
      <c r="G49" s="53">
        <f t="shared" si="6"/>
        <v>241555058.30000001</v>
      </c>
      <c r="H49" s="53">
        <f t="shared" ref="H49:R49" si="7">H50+H51+H52+H53+H54+H55+H56+H57</f>
        <v>17860100</v>
      </c>
      <c r="I49" s="53">
        <f t="shared" si="7"/>
        <v>0</v>
      </c>
      <c r="J49" s="53">
        <f t="shared" si="7"/>
        <v>0</v>
      </c>
      <c r="K49" s="53">
        <f t="shared" si="7"/>
        <v>0</v>
      </c>
      <c r="L49" s="53">
        <f t="shared" si="7"/>
        <v>0</v>
      </c>
      <c r="M49" s="53">
        <f t="shared" si="7"/>
        <v>0</v>
      </c>
      <c r="N49" s="53">
        <f t="shared" si="7"/>
        <v>0</v>
      </c>
      <c r="O49" s="53">
        <f t="shared" si="7"/>
        <v>225880753.83000001</v>
      </c>
      <c r="P49" s="53">
        <f t="shared" si="7"/>
        <v>5784789</v>
      </c>
      <c r="Q49" s="53">
        <f t="shared" si="7"/>
        <v>27749615.470000003</v>
      </c>
      <c r="R49" s="54">
        <f t="shared" si="7"/>
        <v>0</v>
      </c>
      <c r="S49" s="49"/>
    </row>
    <row r="50" spans="2:19" ht="45" customHeight="1" x14ac:dyDescent="0.2">
      <c r="B50" s="58" t="s">
        <v>142</v>
      </c>
      <c r="C50" s="59" t="s">
        <v>143</v>
      </c>
      <c r="D50" s="60" t="s">
        <v>144</v>
      </c>
      <c r="E50" s="53">
        <f t="shared" si="5"/>
        <v>240796745.70000002</v>
      </c>
      <c r="F50" s="61"/>
      <c r="G50" s="53">
        <f t="shared" si="6"/>
        <v>240796745.70000002</v>
      </c>
      <c r="H50" s="61">
        <v>17860100</v>
      </c>
      <c r="I50" s="61"/>
      <c r="J50" s="61"/>
      <c r="K50" s="61"/>
      <c r="L50" s="61"/>
      <c r="M50" s="61"/>
      <c r="N50" s="61"/>
      <c r="O50" s="61">
        <v>225595753.83000001</v>
      </c>
      <c r="P50" s="61">
        <v>5784789</v>
      </c>
      <c r="Q50" s="61">
        <v>27276302.870000001</v>
      </c>
      <c r="R50" s="62"/>
      <c r="S50" s="49"/>
    </row>
    <row r="51" spans="2:19" ht="33.75" customHeight="1" x14ac:dyDescent="0.2">
      <c r="B51" s="58" t="s">
        <v>145</v>
      </c>
      <c r="C51" s="59" t="s">
        <v>146</v>
      </c>
      <c r="D51" s="60" t="s">
        <v>147</v>
      </c>
      <c r="E51" s="53">
        <f t="shared" si="5"/>
        <v>0</v>
      </c>
      <c r="F51" s="61"/>
      <c r="G51" s="53">
        <f t="shared" si="6"/>
        <v>0</v>
      </c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2"/>
      <c r="S51" s="49"/>
    </row>
    <row r="52" spans="2:19" ht="22.5" customHeight="1" x14ac:dyDescent="0.2">
      <c r="B52" s="58" t="s">
        <v>148</v>
      </c>
      <c r="C52" s="59" t="s">
        <v>149</v>
      </c>
      <c r="D52" s="60" t="s">
        <v>150</v>
      </c>
      <c r="E52" s="53">
        <f t="shared" si="5"/>
        <v>0</v>
      </c>
      <c r="F52" s="61"/>
      <c r="G52" s="53">
        <f t="shared" si="6"/>
        <v>0</v>
      </c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2"/>
      <c r="S52" s="49"/>
    </row>
    <row r="53" spans="2:19" ht="45" customHeight="1" x14ac:dyDescent="0.2">
      <c r="B53" s="58" t="s">
        <v>151</v>
      </c>
      <c r="C53" s="59" t="s">
        <v>152</v>
      </c>
      <c r="D53" s="60" t="s">
        <v>153</v>
      </c>
      <c r="E53" s="53">
        <f t="shared" si="5"/>
        <v>758312.6</v>
      </c>
      <c r="F53" s="61"/>
      <c r="G53" s="53">
        <f t="shared" si="6"/>
        <v>758312.6</v>
      </c>
      <c r="H53" s="61"/>
      <c r="I53" s="61"/>
      <c r="J53" s="61"/>
      <c r="K53" s="61"/>
      <c r="L53" s="61"/>
      <c r="M53" s="61"/>
      <c r="N53" s="61"/>
      <c r="O53" s="61">
        <v>285000</v>
      </c>
      <c r="P53" s="61"/>
      <c r="Q53" s="61">
        <v>473312.6</v>
      </c>
      <c r="R53" s="62"/>
      <c r="S53" s="49"/>
    </row>
    <row r="54" spans="2:19" ht="33.75" customHeight="1" x14ac:dyDescent="0.2">
      <c r="B54" s="58" t="s">
        <v>154</v>
      </c>
      <c r="C54" s="59" t="s">
        <v>155</v>
      </c>
      <c r="D54" s="60" t="s">
        <v>156</v>
      </c>
      <c r="E54" s="53">
        <f t="shared" si="5"/>
        <v>0</v>
      </c>
      <c r="F54" s="61"/>
      <c r="G54" s="53">
        <f t="shared" si="6"/>
        <v>0</v>
      </c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2"/>
      <c r="S54" s="49"/>
    </row>
    <row r="55" spans="2:19" ht="22.5" customHeight="1" x14ac:dyDescent="0.2">
      <c r="B55" s="58" t="s">
        <v>157</v>
      </c>
      <c r="C55" s="59" t="s">
        <v>158</v>
      </c>
      <c r="D55" s="60" t="s">
        <v>159</v>
      </c>
      <c r="E55" s="53">
        <f t="shared" si="5"/>
        <v>0</v>
      </c>
      <c r="F55" s="61"/>
      <c r="G55" s="53">
        <f t="shared" si="6"/>
        <v>0</v>
      </c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2"/>
      <c r="S55" s="49"/>
    </row>
    <row r="56" spans="2:19" ht="45.75" customHeight="1" x14ac:dyDescent="0.2">
      <c r="B56" s="58" t="s">
        <v>160</v>
      </c>
      <c r="C56" s="59" t="s">
        <v>161</v>
      </c>
      <c r="D56" s="60" t="s">
        <v>162</v>
      </c>
      <c r="E56" s="53">
        <f t="shared" si="5"/>
        <v>0</v>
      </c>
      <c r="F56" s="61"/>
      <c r="G56" s="53">
        <f t="shared" si="6"/>
        <v>0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2"/>
      <c r="S56" s="49"/>
    </row>
    <row r="57" spans="2:19" ht="43.5" customHeight="1" x14ac:dyDescent="0.2">
      <c r="B57" s="58" t="s">
        <v>163</v>
      </c>
      <c r="C57" s="59" t="s">
        <v>164</v>
      </c>
      <c r="D57" s="60" t="s">
        <v>165</v>
      </c>
      <c r="E57" s="53">
        <f t="shared" si="5"/>
        <v>0</v>
      </c>
      <c r="F57" s="61"/>
      <c r="G57" s="53">
        <f t="shared" si="6"/>
        <v>0</v>
      </c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2"/>
      <c r="S57" s="49"/>
    </row>
    <row r="58" spans="2:19" ht="22.5" customHeight="1" x14ac:dyDescent="0.2">
      <c r="B58" s="55" t="s">
        <v>166</v>
      </c>
      <c r="C58" s="56" t="s">
        <v>167</v>
      </c>
      <c r="D58" s="57" t="s">
        <v>168</v>
      </c>
      <c r="E58" s="53">
        <f t="shared" si="5"/>
        <v>51076134.429999992</v>
      </c>
      <c r="F58" s="53">
        <f>F59+F60+F64+F65+F66+F67+F68</f>
        <v>0</v>
      </c>
      <c r="G58" s="53">
        <f t="shared" si="6"/>
        <v>51076134.429999992</v>
      </c>
      <c r="H58" s="53">
        <f t="shared" ref="H58:R58" si="8">H59+H60+H64+H65+H66+H67+H68</f>
        <v>37698004.280000001</v>
      </c>
      <c r="I58" s="53">
        <f t="shared" si="8"/>
        <v>0</v>
      </c>
      <c r="J58" s="53">
        <f t="shared" si="8"/>
        <v>0</v>
      </c>
      <c r="K58" s="53">
        <f t="shared" si="8"/>
        <v>0</v>
      </c>
      <c r="L58" s="53">
        <f t="shared" si="8"/>
        <v>0</v>
      </c>
      <c r="M58" s="53">
        <f t="shared" si="8"/>
        <v>0</v>
      </c>
      <c r="N58" s="53">
        <f t="shared" si="8"/>
        <v>0</v>
      </c>
      <c r="O58" s="53">
        <f t="shared" si="8"/>
        <v>13721600</v>
      </c>
      <c r="P58" s="53">
        <f t="shared" si="8"/>
        <v>75052538.709999993</v>
      </c>
      <c r="Q58" s="53">
        <f t="shared" si="8"/>
        <v>0</v>
      </c>
      <c r="R58" s="54">
        <f t="shared" si="8"/>
        <v>0</v>
      </c>
      <c r="S58" s="49"/>
    </row>
    <row r="59" spans="2:19" ht="45" customHeight="1" x14ac:dyDescent="0.2">
      <c r="B59" s="77" t="s">
        <v>169</v>
      </c>
      <c r="C59" s="59" t="s">
        <v>170</v>
      </c>
      <c r="D59" s="60" t="s">
        <v>171</v>
      </c>
      <c r="E59" s="53">
        <f t="shared" si="5"/>
        <v>51076134.429999992</v>
      </c>
      <c r="F59" s="61"/>
      <c r="G59" s="53">
        <f t="shared" si="6"/>
        <v>51076134.429999992</v>
      </c>
      <c r="H59" s="61">
        <v>37698004.280000001</v>
      </c>
      <c r="I59" s="61"/>
      <c r="J59" s="61"/>
      <c r="K59" s="61"/>
      <c r="L59" s="61"/>
      <c r="M59" s="61"/>
      <c r="N59" s="61"/>
      <c r="O59" s="61">
        <v>13721600</v>
      </c>
      <c r="P59" s="61">
        <v>75052538.709999993</v>
      </c>
      <c r="Q59" s="61"/>
      <c r="R59" s="62"/>
      <c r="S59" s="49"/>
    </row>
    <row r="60" spans="2:19" ht="34.5" customHeight="1" x14ac:dyDescent="0.2">
      <c r="B60" s="77" t="s">
        <v>172</v>
      </c>
      <c r="C60" s="63" t="s">
        <v>173</v>
      </c>
      <c r="D60" s="64" t="s">
        <v>174</v>
      </c>
      <c r="E60" s="65">
        <f t="shared" si="5"/>
        <v>0</v>
      </c>
      <c r="F60" s="66"/>
      <c r="G60" s="65">
        <f t="shared" si="6"/>
        <v>0</v>
      </c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7"/>
      <c r="S60" s="49"/>
    </row>
    <row r="61" spans="2:19" ht="11.25" customHeight="1" x14ac:dyDescent="0.2">
      <c r="B61" s="68"/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70" t="s">
        <v>175</v>
      </c>
    </row>
    <row r="62" spans="2:19" ht="135" customHeight="1" x14ac:dyDescent="0.2">
      <c r="B62" s="38" t="s">
        <v>26</v>
      </c>
      <c r="C62" s="39" t="s">
        <v>27</v>
      </c>
      <c r="D62" s="39" t="s">
        <v>28</v>
      </c>
      <c r="E62" s="39" t="s">
        <v>29</v>
      </c>
      <c r="F62" s="39" t="s">
        <v>30</v>
      </c>
      <c r="G62" s="39" t="s">
        <v>31</v>
      </c>
      <c r="H62" s="39" t="s">
        <v>32</v>
      </c>
      <c r="I62" s="40" t="s">
        <v>33</v>
      </c>
      <c r="J62" s="39" t="s">
        <v>34</v>
      </c>
      <c r="K62" s="39" t="s">
        <v>35</v>
      </c>
      <c r="L62" s="39" t="s">
        <v>36</v>
      </c>
      <c r="M62" s="39" t="s">
        <v>37</v>
      </c>
      <c r="N62" s="39" t="s">
        <v>38</v>
      </c>
      <c r="O62" s="39" t="s">
        <v>39</v>
      </c>
      <c r="P62" s="39" t="s">
        <v>40</v>
      </c>
      <c r="Q62" s="39" t="s">
        <v>41</v>
      </c>
      <c r="R62" s="41" t="s">
        <v>42</v>
      </c>
    </row>
    <row r="63" spans="2:19" ht="12" customHeight="1" x14ac:dyDescent="0.2">
      <c r="B63" s="38">
        <v>1</v>
      </c>
      <c r="C63" s="42">
        <v>2</v>
      </c>
      <c r="D63" s="42">
        <v>3</v>
      </c>
      <c r="E63" s="42">
        <v>4</v>
      </c>
      <c r="F63" s="42">
        <v>5</v>
      </c>
      <c r="G63" s="42">
        <v>6</v>
      </c>
      <c r="H63" s="42">
        <v>7</v>
      </c>
      <c r="I63" s="42">
        <v>8</v>
      </c>
      <c r="J63" s="42">
        <v>9</v>
      </c>
      <c r="K63" s="42">
        <v>10</v>
      </c>
      <c r="L63" s="42">
        <v>11</v>
      </c>
      <c r="M63" s="42">
        <v>12</v>
      </c>
      <c r="N63" s="42">
        <v>13</v>
      </c>
      <c r="O63" s="42">
        <v>14</v>
      </c>
      <c r="P63" s="42">
        <v>15</v>
      </c>
      <c r="Q63" s="42">
        <v>16</v>
      </c>
      <c r="R63" s="43">
        <v>17</v>
      </c>
    </row>
    <row r="64" spans="2:19" ht="22.5" customHeight="1" x14ac:dyDescent="0.2">
      <c r="B64" s="78" t="s">
        <v>176</v>
      </c>
      <c r="C64" s="79" t="s">
        <v>177</v>
      </c>
      <c r="D64" s="80" t="s">
        <v>178</v>
      </c>
      <c r="E64" s="74">
        <f t="shared" ref="E64:E89" si="9">G64+R64-F64</f>
        <v>0</v>
      </c>
      <c r="F64" s="75"/>
      <c r="G64" s="74">
        <f t="shared" ref="G64:G89" si="10">I64+J64+K64+L64+M64+N64+O64+P64+Q64-H64</f>
        <v>0</v>
      </c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6"/>
      <c r="S64" s="49"/>
    </row>
    <row r="65" spans="2:19" ht="45" customHeight="1" x14ac:dyDescent="0.2">
      <c r="B65" s="81" t="s">
        <v>179</v>
      </c>
      <c r="C65" s="59" t="s">
        <v>180</v>
      </c>
      <c r="D65" s="60" t="s">
        <v>181</v>
      </c>
      <c r="E65" s="53">
        <f t="shared" si="9"/>
        <v>0</v>
      </c>
      <c r="F65" s="61"/>
      <c r="G65" s="53">
        <f t="shared" si="10"/>
        <v>0</v>
      </c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2"/>
      <c r="S65" s="49"/>
    </row>
    <row r="66" spans="2:19" ht="33.75" customHeight="1" x14ac:dyDescent="0.2">
      <c r="B66" s="77" t="s">
        <v>182</v>
      </c>
      <c r="C66" s="59" t="s">
        <v>183</v>
      </c>
      <c r="D66" s="60" t="s">
        <v>184</v>
      </c>
      <c r="E66" s="53">
        <f t="shared" si="9"/>
        <v>0</v>
      </c>
      <c r="F66" s="61"/>
      <c r="G66" s="53">
        <f t="shared" si="10"/>
        <v>0</v>
      </c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2"/>
      <c r="S66" s="49"/>
    </row>
    <row r="67" spans="2:19" ht="22.5" customHeight="1" x14ac:dyDescent="0.2">
      <c r="B67" s="77" t="s">
        <v>185</v>
      </c>
      <c r="C67" s="59" t="s">
        <v>186</v>
      </c>
      <c r="D67" s="60" t="s">
        <v>187</v>
      </c>
      <c r="E67" s="53">
        <f t="shared" si="9"/>
        <v>0</v>
      </c>
      <c r="F67" s="61"/>
      <c r="G67" s="53">
        <f t="shared" si="10"/>
        <v>0</v>
      </c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2"/>
      <c r="S67" s="49"/>
    </row>
    <row r="68" spans="2:19" ht="48" customHeight="1" x14ac:dyDescent="0.2">
      <c r="B68" s="77" t="s">
        <v>188</v>
      </c>
      <c r="C68" s="59" t="s">
        <v>189</v>
      </c>
      <c r="D68" s="60" t="s">
        <v>190</v>
      </c>
      <c r="E68" s="53">
        <f t="shared" si="9"/>
        <v>0</v>
      </c>
      <c r="F68" s="61"/>
      <c r="G68" s="53">
        <f t="shared" si="10"/>
        <v>0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2"/>
      <c r="S68" s="49"/>
    </row>
    <row r="69" spans="2:19" ht="22.5" customHeight="1" x14ac:dyDescent="0.2">
      <c r="B69" s="55" t="s">
        <v>191</v>
      </c>
      <c r="C69" s="56" t="s">
        <v>192</v>
      </c>
      <c r="D69" s="57"/>
      <c r="E69" s="53">
        <f t="shared" si="9"/>
        <v>79502</v>
      </c>
      <c r="F69" s="53">
        <f>F70+F71+F72</f>
        <v>0</v>
      </c>
      <c r="G69" s="53">
        <f t="shared" si="10"/>
        <v>79502</v>
      </c>
      <c r="H69" s="53">
        <f t="shared" ref="H69:R69" si="11">H70+H71+H72</f>
        <v>0</v>
      </c>
      <c r="I69" s="53">
        <f t="shared" si="11"/>
        <v>0</v>
      </c>
      <c r="J69" s="53">
        <f t="shared" si="11"/>
        <v>0</v>
      </c>
      <c r="K69" s="53">
        <f t="shared" si="11"/>
        <v>0</v>
      </c>
      <c r="L69" s="53">
        <f t="shared" si="11"/>
        <v>0</v>
      </c>
      <c r="M69" s="53">
        <f t="shared" si="11"/>
        <v>0</v>
      </c>
      <c r="N69" s="53">
        <f t="shared" si="11"/>
        <v>0</v>
      </c>
      <c r="O69" s="53">
        <f t="shared" si="11"/>
        <v>0</v>
      </c>
      <c r="P69" s="53">
        <f t="shared" si="11"/>
        <v>79502</v>
      </c>
      <c r="Q69" s="53">
        <f t="shared" si="11"/>
        <v>0</v>
      </c>
      <c r="R69" s="54">
        <f t="shared" si="11"/>
        <v>0</v>
      </c>
      <c r="S69" s="49"/>
    </row>
    <row r="70" spans="2:19" ht="22.5" customHeight="1" x14ac:dyDescent="0.2">
      <c r="B70" s="58" t="s">
        <v>193</v>
      </c>
      <c r="C70" s="59" t="s">
        <v>194</v>
      </c>
      <c r="D70" s="60" t="s">
        <v>195</v>
      </c>
      <c r="E70" s="53">
        <f t="shared" si="9"/>
        <v>0</v>
      </c>
      <c r="F70" s="61"/>
      <c r="G70" s="53">
        <f t="shared" si="10"/>
        <v>0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2"/>
      <c r="S70" s="49"/>
    </row>
    <row r="71" spans="2:19" ht="22.5" customHeight="1" x14ac:dyDescent="0.2">
      <c r="B71" s="58" t="s">
        <v>196</v>
      </c>
      <c r="C71" s="59" t="s">
        <v>197</v>
      </c>
      <c r="D71" s="60" t="s">
        <v>198</v>
      </c>
      <c r="E71" s="53">
        <f t="shared" si="9"/>
        <v>79502</v>
      </c>
      <c r="F71" s="61"/>
      <c r="G71" s="53">
        <f t="shared" si="10"/>
        <v>79502</v>
      </c>
      <c r="H71" s="61"/>
      <c r="I71" s="61"/>
      <c r="J71" s="61"/>
      <c r="K71" s="61"/>
      <c r="L71" s="61"/>
      <c r="M71" s="61"/>
      <c r="N71" s="61"/>
      <c r="O71" s="61"/>
      <c r="P71" s="61">
        <v>79502</v>
      </c>
      <c r="Q71" s="61"/>
      <c r="R71" s="62"/>
      <c r="S71" s="49"/>
    </row>
    <row r="72" spans="2:19" ht="19.5" customHeight="1" x14ac:dyDescent="0.2">
      <c r="B72" s="58" t="s">
        <v>199</v>
      </c>
      <c r="C72" s="59" t="s">
        <v>200</v>
      </c>
      <c r="D72" s="60" t="s">
        <v>201</v>
      </c>
      <c r="E72" s="53">
        <f t="shared" si="9"/>
        <v>0</v>
      </c>
      <c r="F72" s="61"/>
      <c r="G72" s="53">
        <f t="shared" si="10"/>
        <v>0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2"/>
      <c r="S72" s="49"/>
    </row>
    <row r="73" spans="2:19" ht="19.5" customHeight="1" x14ac:dyDescent="0.2">
      <c r="B73" s="50" t="s">
        <v>202</v>
      </c>
      <c r="C73" s="56" t="s">
        <v>203</v>
      </c>
      <c r="D73" s="57"/>
      <c r="E73" s="53">
        <f t="shared" si="9"/>
        <v>3791648.0999999996</v>
      </c>
      <c r="F73" s="53">
        <f>F74+F87</f>
        <v>0</v>
      </c>
      <c r="G73" s="53">
        <f t="shared" si="10"/>
        <v>3791648.0999999996</v>
      </c>
      <c r="H73" s="53">
        <f t="shared" ref="H73:R73" si="12">H74+H87</f>
        <v>0</v>
      </c>
      <c r="I73" s="53">
        <f t="shared" si="12"/>
        <v>0</v>
      </c>
      <c r="J73" s="53">
        <f t="shared" si="12"/>
        <v>0</v>
      </c>
      <c r="K73" s="53">
        <f t="shared" si="12"/>
        <v>0</v>
      </c>
      <c r="L73" s="53">
        <f t="shared" si="12"/>
        <v>0</v>
      </c>
      <c r="M73" s="53">
        <f t="shared" si="12"/>
        <v>0</v>
      </c>
      <c r="N73" s="53">
        <f t="shared" si="12"/>
        <v>0</v>
      </c>
      <c r="O73" s="53">
        <f t="shared" si="12"/>
        <v>1944543.04</v>
      </c>
      <c r="P73" s="53">
        <f t="shared" si="12"/>
        <v>1455038.8</v>
      </c>
      <c r="Q73" s="53">
        <f t="shared" si="12"/>
        <v>392066.26</v>
      </c>
      <c r="R73" s="54">
        <f t="shared" si="12"/>
        <v>0</v>
      </c>
      <c r="S73" s="49"/>
    </row>
    <row r="74" spans="2:19" ht="21.95" customHeight="1" x14ac:dyDescent="0.2">
      <c r="B74" s="55" t="s">
        <v>204</v>
      </c>
      <c r="C74" s="56" t="s">
        <v>205</v>
      </c>
      <c r="D74" s="57" t="s">
        <v>206</v>
      </c>
      <c r="E74" s="53">
        <f t="shared" si="9"/>
        <v>3791648.0999999996</v>
      </c>
      <c r="F74" s="53">
        <f>F75+F76+F77+F78+F86</f>
        <v>0</v>
      </c>
      <c r="G74" s="53">
        <f t="shared" si="10"/>
        <v>3791648.0999999996</v>
      </c>
      <c r="H74" s="53">
        <f t="shared" ref="H74:R74" si="13">H75+H76+H77+H78+H86</f>
        <v>0</v>
      </c>
      <c r="I74" s="53">
        <f t="shared" si="13"/>
        <v>0</v>
      </c>
      <c r="J74" s="53">
        <f t="shared" si="13"/>
        <v>0</v>
      </c>
      <c r="K74" s="53">
        <f t="shared" si="13"/>
        <v>0</v>
      </c>
      <c r="L74" s="53">
        <f t="shared" si="13"/>
        <v>0</v>
      </c>
      <c r="M74" s="53">
        <f t="shared" si="13"/>
        <v>0</v>
      </c>
      <c r="N74" s="53">
        <f t="shared" si="13"/>
        <v>0</v>
      </c>
      <c r="O74" s="53">
        <f t="shared" si="13"/>
        <v>1944543.04</v>
      </c>
      <c r="P74" s="53">
        <f t="shared" si="13"/>
        <v>1455038.8</v>
      </c>
      <c r="Q74" s="53">
        <f t="shared" si="13"/>
        <v>392066.26</v>
      </c>
      <c r="R74" s="54">
        <f t="shared" si="13"/>
        <v>0</v>
      </c>
      <c r="S74" s="49"/>
    </row>
    <row r="75" spans="2:19" ht="22.5" customHeight="1" x14ac:dyDescent="0.2">
      <c r="B75" s="58" t="s">
        <v>207</v>
      </c>
      <c r="C75" s="59" t="s">
        <v>208</v>
      </c>
      <c r="D75" s="60" t="s">
        <v>209</v>
      </c>
      <c r="E75" s="53">
        <f t="shared" si="9"/>
        <v>4828.51</v>
      </c>
      <c r="F75" s="61"/>
      <c r="G75" s="53">
        <f t="shared" si="10"/>
        <v>4828.51</v>
      </c>
      <c r="H75" s="61"/>
      <c r="I75" s="61"/>
      <c r="J75" s="61"/>
      <c r="K75" s="61"/>
      <c r="L75" s="61"/>
      <c r="M75" s="61"/>
      <c r="N75" s="61"/>
      <c r="O75" s="61">
        <v>4828.51</v>
      </c>
      <c r="P75" s="61"/>
      <c r="Q75" s="61"/>
      <c r="R75" s="62"/>
      <c r="S75" s="49"/>
    </row>
    <row r="76" spans="2:19" ht="19.5" customHeight="1" x14ac:dyDescent="0.2">
      <c r="B76" s="58" t="s">
        <v>210</v>
      </c>
      <c r="C76" s="59" t="s">
        <v>211</v>
      </c>
      <c r="D76" s="60" t="s">
        <v>212</v>
      </c>
      <c r="E76" s="53">
        <f t="shared" si="9"/>
        <v>0</v>
      </c>
      <c r="F76" s="61"/>
      <c r="G76" s="53">
        <f t="shared" si="10"/>
        <v>0</v>
      </c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2"/>
      <c r="S76" s="49"/>
    </row>
    <row r="77" spans="2:19" ht="19.5" customHeight="1" x14ac:dyDescent="0.2">
      <c r="B77" s="58" t="s">
        <v>213</v>
      </c>
      <c r="C77" s="59" t="s">
        <v>214</v>
      </c>
      <c r="D77" s="60" t="s">
        <v>215</v>
      </c>
      <c r="E77" s="53">
        <f t="shared" si="9"/>
        <v>3786819.59</v>
      </c>
      <c r="F77" s="61"/>
      <c r="G77" s="53">
        <f t="shared" si="10"/>
        <v>3786819.59</v>
      </c>
      <c r="H77" s="61"/>
      <c r="I77" s="61"/>
      <c r="J77" s="61"/>
      <c r="K77" s="61"/>
      <c r="L77" s="61"/>
      <c r="M77" s="61"/>
      <c r="N77" s="61"/>
      <c r="O77" s="61">
        <v>1939714.53</v>
      </c>
      <c r="P77" s="61">
        <v>1455038.8</v>
      </c>
      <c r="Q77" s="61">
        <v>392066.26</v>
      </c>
      <c r="R77" s="62"/>
      <c r="S77" s="49"/>
    </row>
    <row r="78" spans="2:19" ht="19.5" customHeight="1" x14ac:dyDescent="0.2">
      <c r="B78" s="82" t="s">
        <v>216</v>
      </c>
      <c r="C78" s="56" t="s">
        <v>217</v>
      </c>
      <c r="D78" s="57" t="s">
        <v>201</v>
      </c>
      <c r="E78" s="53">
        <f t="shared" si="9"/>
        <v>0</v>
      </c>
      <c r="F78" s="83">
        <f>F79+F80+F81+F82+F83+F84+F85</f>
        <v>0</v>
      </c>
      <c r="G78" s="53">
        <f t="shared" si="10"/>
        <v>0</v>
      </c>
      <c r="H78" s="83">
        <f t="shared" ref="H78:R78" si="14">H79+H80+H81+H82+H83+H84+H85</f>
        <v>0</v>
      </c>
      <c r="I78" s="83">
        <f t="shared" si="14"/>
        <v>0</v>
      </c>
      <c r="J78" s="83">
        <f t="shared" si="14"/>
        <v>0</v>
      </c>
      <c r="K78" s="83">
        <f t="shared" si="14"/>
        <v>0</v>
      </c>
      <c r="L78" s="83">
        <f t="shared" si="14"/>
        <v>0</v>
      </c>
      <c r="M78" s="83">
        <f t="shared" si="14"/>
        <v>0</v>
      </c>
      <c r="N78" s="83">
        <f t="shared" si="14"/>
        <v>0</v>
      </c>
      <c r="O78" s="83">
        <f t="shared" si="14"/>
        <v>0</v>
      </c>
      <c r="P78" s="83">
        <f t="shared" si="14"/>
        <v>0</v>
      </c>
      <c r="Q78" s="83">
        <f t="shared" si="14"/>
        <v>0</v>
      </c>
      <c r="R78" s="84">
        <f t="shared" si="14"/>
        <v>0</v>
      </c>
      <c r="S78" s="49"/>
    </row>
    <row r="79" spans="2:19" ht="33.75" customHeight="1" x14ac:dyDescent="0.2">
      <c r="B79" s="85" t="s">
        <v>218</v>
      </c>
      <c r="C79" s="59" t="s">
        <v>219</v>
      </c>
      <c r="D79" s="60" t="s">
        <v>220</v>
      </c>
      <c r="E79" s="53">
        <f t="shared" si="9"/>
        <v>0</v>
      </c>
      <c r="F79" s="61"/>
      <c r="G79" s="53">
        <f t="shared" si="10"/>
        <v>0</v>
      </c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2"/>
      <c r="S79" s="49"/>
    </row>
    <row r="80" spans="2:19" ht="19.5" customHeight="1" x14ac:dyDescent="0.2">
      <c r="B80" s="85" t="s">
        <v>221</v>
      </c>
      <c r="C80" s="59" t="s">
        <v>222</v>
      </c>
      <c r="D80" s="60" t="s">
        <v>223</v>
      </c>
      <c r="E80" s="53">
        <f t="shared" si="9"/>
        <v>0</v>
      </c>
      <c r="F80" s="61"/>
      <c r="G80" s="53">
        <f t="shared" si="10"/>
        <v>0</v>
      </c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2"/>
      <c r="S80" s="49"/>
    </row>
    <row r="81" spans="2:19" ht="19.5" customHeight="1" x14ac:dyDescent="0.2">
      <c r="B81" s="85" t="s">
        <v>224</v>
      </c>
      <c r="C81" s="59" t="s">
        <v>225</v>
      </c>
      <c r="D81" s="60" t="s">
        <v>226</v>
      </c>
      <c r="E81" s="53">
        <f t="shared" si="9"/>
        <v>0</v>
      </c>
      <c r="F81" s="61"/>
      <c r="G81" s="53">
        <f t="shared" si="10"/>
        <v>0</v>
      </c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2"/>
      <c r="S81" s="49"/>
    </row>
    <row r="82" spans="2:19" ht="19.5" customHeight="1" x14ac:dyDescent="0.2">
      <c r="B82" s="85" t="s">
        <v>227</v>
      </c>
      <c r="C82" s="59" t="s">
        <v>228</v>
      </c>
      <c r="D82" s="60" t="s">
        <v>229</v>
      </c>
      <c r="E82" s="53">
        <f t="shared" si="9"/>
        <v>0</v>
      </c>
      <c r="F82" s="61"/>
      <c r="G82" s="53">
        <f t="shared" si="10"/>
        <v>0</v>
      </c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2"/>
      <c r="S82" s="49"/>
    </row>
    <row r="83" spans="2:19" ht="19.5" customHeight="1" x14ac:dyDescent="0.2">
      <c r="B83" s="85" t="s">
        <v>230</v>
      </c>
      <c r="C83" s="59" t="s">
        <v>231</v>
      </c>
      <c r="D83" s="60" t="s">
        <v>232</v>
      </c>
      <c r="E83" s="53">
        <f t="shared" si="9"/>
        <v>0</v>
      </c>
      <c r="F83" s="61"/>
      <c r="G83" s="53">
        <f t="shared" si="10"/>
        <v>0</v>
      </c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2"/>
      <c r="S83" s="49"/>
    </row>
    <row r="84" spans="2:19" ht="19.5" customHeight="1" x14ac:dyDescent="0.2">
      <c r="B84" s="85" t="s">
        <v>233</v>
      </c>
      <c r="C84" s="59" t="s">
        <v>234</v>
      </c>
      <c r="D84" s="60" t="s">
        <v>235</v>
      </c>
      <c r="E84" s="53">
        <f t="shared" si="9"/>
        <v>0</v>
      </c>
      <c r="F84" s="61"/>
      <c r="G84" s="53">
        <f t="shared" si="10"/>
        <v>0</v>
      </c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2"/>
      <c r="S84" s="49"/>
    </row>
    <row r="85" spans="2:19" ht="22.5" customHeight="1" x14ac:dyDescent="0.2">
      <c r="B85" s="85" t="s">
        <v>236</v>
      </c>
      <c r="C85" s="59" t="s">
        <v>237</v>
      </c>
      <c r="D85" s="60" t="s">
        <v>238</v>
      </c>
      <c r="E85" s="53">
        <f t="shared" si="9"/>
        <v>0</v>
      </c>
      <c r="F85" s="61"/>
      <c r="G85" s="53">
        <f t="shared" si="10"/>
        <v>0</v>
      </c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2"/>
      <c r="S85" s="49"/>
    </row>
    <row r="86" spans="2:19" ht="19.5" customHeight="1" x14ac:dyDescent="0.2">
      <c r="B86" s="86" t="s">
        <v>239</v>
      </c>
      <c r="C86" s="59" t="s">
        <v>240</v>
      </c>
      <c r="D86" s="60" t="s">
        <v>241</v>
      </c>
      <c r="E86" s="53">
        <f t="shared" si="9"/>
        <v>0</v>
      </c>
      <c r="F86" s="61"/>
      <c r="G86" s="53">
        <f t="shared" si="10"/>
        <v>0</v>
      </c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2"/>
      <c r="S86" s="49"/>
    </row>
    <row r="87" spans="2:19" ht="19.5" customHeight="1" x14ac:dyDescent="0.2">
      <c r="B87" s="87" t="s">
        <v>242</v>
      </c>
      <c r="C87" s="56" t="s">
        <v>243</v>
      </c>
      <c r="D87" s="57"/>
      <c r="E87" s="53">
        <f t="shared" si="9"/>
        <v>0</v>
      </c>
      <c r="F87" s="53">
        <f>F88+F89+F93+F103</f>
        <v>0</v>
      </c>
      <c r="G87" s="53">
        <f t="shared" si="10"/>
        <v>0</v>
      </c>
      <c r="H87" s="53">
        <f t="shared" ref="H87:R87" si="15">H88+H89+H93+H103</f>
        <v>0</v>
      </c>
      <c r="I87" s="53">
        <f t="shared" si="15"/>
        <v>0</v>
      </c>
      <c r="J87" s="53">
        <f t="shared" si="15"/>
        <v>0</v>
      </c>
      <c r="K87" s="53">
        <f t="shared" si="15"/>
        <v>0</v>
      </c>
      <c r="L87" s="53">
        <f t="shared" si="15"/>
        <v>0</v>
      </c>
      <c r="M87" s="53">
        <f t="shared" si="15"/>
        <v>0</v>
      </c>
      <c r="N87" s="53">
        <f t="shared" si="15"/>
        <v>0</v>
      </c>
      <c r="O87" s="53">
        <f t="shared" si="15"/>
        <v>0</v>
      </c>
      <c r="P87" s="53">
        <f t="shared" si="15"/>
        <v>0</v>
      </c>
      <c r="Q87" s="53">
        <f t="shared" si="15"/>
        <v>0</v>
      </c>
      <c r="R87" s="54">
        <f t="shared" si="15"/>
        <v>0</v>
      </c>
      <c r="S87" s="49"/>
    </row>
    <row r="88" spans="2:19" ht="33.75" customHeight="1" x14ac:dyDescent="0.2">
      <c r="B88" s="58" t="s">
        <v>244</v>
      </c>
      <c r="C88" s="59" t="s">
        <v>245</v>
      </c>
      <c r="D88" s="60" t="s">
        <v>246</v>
      </c>
      <c r="E88" s="53">
        <f t="shared" si="9"/>
        <v>0</v>
      </c>
      <c r="F88" s="61"/>
      <c r="G88" s="53">
        <f t="shared" si="10"/>
        <v>0</v>
      </c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2"/>
      <c r="S88" s="49"/>
    </row>
    <row r="89" spans="2:19" ht="19.5" customHeight="1" x14ac:dyDescent="0.2">
      <c r="B89" s="58" t="s">
        <v>247</v>
      </c>
      <c r="C89" s="63" t="s">
        <v>248</v>
      </c>
      <c r="D89" s="64" t="s">
        <v>249</v>
      </c>
      <c r="E89" s="65">
        <f t="shared" si="9"/>
        <v>0</v>
      </c>
      <c r="F89" s="66"/>
      <c r="G89" s="65">
        <f t="shared" si="10"/>
        <v>0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7"/>
      <c r="S89" s="49"/>
    </row>
    <row r="90" spans="2:19" ht="19.5" customHeight="1" x14ac:dyDescent="0.2">
      <c r="B90" s="68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70" t="s">
        <v>250</v>
      </c>
    </row>
    <row r="91" spans="2:19" ht="135" customHeight="1" x14ac:dyDescent="0.2">
      <c r="B91" s="38" t="s">
        <v>26</v>
      </c>
      <c r="C91" s="39" t="s">
        <v>27</v>
      </c>
      <c r="D91" s="39" t="s">
        <v>28</v>
      </c>
      <c r="E91" s="39" t="s">
        <v>29</v>
      </c>
      <c r="F91" s="39" t="s">
        <v>30</v>
      </c>
      <c r="G91" s="39" t="s">
        <v>31</v>
      </c>
      <c r="H91" s="39" t="s">
        <v>32</v>
      </c>
      <c r="I91" s="40" t="s">
        <v>33</v>
      </c>
      <c r="J91" s="39" t="s">
        <v>34</v>
      </c>
      <c r="K91" s="39" t="s">
        <v>35</v>
      </c>
      <c r="L91" s="39" t="s">
        <v>36</v>
      </c>
      <c r="M91" s="39" t="s">
        <v>37</v>
      </c>
      <c r="N91" s="39" t="s">
        <v>38</v>
      </c>
      <c r="O91" s="39" t="s">
        <v>39</v>
      </c>
      <c r="P91" s="39" t="s">
        <v>40</v>
      </c>
      <c r="Q91" s="39" t="s">
        <v>41</v>
      </c>
      <c r="R91" s="41" t="s">
        <v>42</v>
      </c>
      <c r="S91" s="25"/>
    </row>
    <row r="92" spans="2:19" ht="12" customHeight="1" x14ac:dyDescent="0.2">
      <c r="B92" s="38">
        <v>1</v>
      </c>
      <c r="C92" s="42">
        <v>2</v>
      </c>
      <c r="D92" s="42">
        <v>3</v>
      </c>
      <c r="E92" s="42">
        <v>4</v>
      </c>
      <c r="F92" s="42">
        <v>5</v>
      </c>
      <c r="G92" s="42">
        <v>6</v>
      </c>
      <c r="H92" s="42">
        <v>7</v>
      </c>
      <c r="I92" s="42">
        <v>8</v>
      </c>
      <c r="J92" s="42">
        <v>9</v>
      </c>
      <c r="K92" s="42">
        <v>10</v>
      </c>
      <c r="L92" s="42">
        <v>11</v>
      </c>
      <c r="M92" s="42">
        <v>12</v>
      </c>
      <c r="N92" s="42">
        <v>13</v>
      </c>
      <c r="O92" s="42">
        <v>14</v>
      </c>
      <c r="P92" s="42">
        <v>15</v>
      </c>
      <c r="Q92" s="42">
        <v>16</v>
      </c>
      <c r="R92" s="43">
        <v>17</v>
      </c>
      <c r="S92" s="25"/>
    </row>
    <row r="93" spans="2:19" ht="19.5" customHeight="1" x14ac:dyDescent="0.2">
      <c r="B93" s="87" t="s">
        <v>251</v>
      </c>
      <c r="C93" s="72" t="s">
        <v>252</v>
      </c>
      <c r="D93" s="73" t="s">
        <v>253</v>
      </c>
      <c r="E93" s="74">
        <f t="shared" ref="E93:E107" si="16">G93+R93-F93</f>
        <v>0</v>
      </c>
      <c r="F93" s="74">
        <f>F94+F95+F96+F97+F98+F99+F100+F101+F102</f>
        <v>0</v>
      </c>
      <c r="G93" s="74">
        <f t="shared" ref="G93:G107" si="17">I93+J93+K93+L93+M93+N93+O93+P93+Q93-H93</f>
        <v>0</v>
      </c>
      <c r="H93" s="74">
        <f t="shared" ref="H93:R93" si="18">H94+H95+H96+H97+H98+H99+H100+H101+H102</f>
        <v>0</v>
      </c>
      <c r="I93" s="74">
        <f t="shared" si="18"/>
        <v>0</v>
      </c>
      <c r="J93" s="74">
        <f t="shared" si="18"/>
        <v>0</v>
      </c>
      <c r="K93" s="74">
        <f t="shared" si="18"/>
        <v>0</v>
      </c>
      <c r="L93" s="74">
        <f t="shared" si="18"/>
        <v>0</v>
      </c>
      <c r="M93" s="74">
        <f t="shared" si="18"/>
        <v>0</v>
      </c>
      <c r="N93" s="74">
        <f t="shared" si="18"/>
        <v>0</v>
      </c>
      <c r="O93" s="74">
        <f t="shared" si="18"/>
        <v>0</v>
      </c>
      <c r="P93" s="74">
        <f t="shared" si="18"/>
        <v>0</v>
      </c>
      <c r="Q93" s="74">
        <f t="shared" si="18"/>
        <v>0</v>
      </c>
      <c r="R93" s="88">
        <f t="shared" si="18"/>
        <v>0</v>
      </c>
      <c r="S93" s="49"/>
    </row>
    <row r="94" spans="2:19" ht="45" customHeight="1" x14ac:dyDescent="0.2">
      <c r="B94" s="85" t="s">
        <v>254</v>
      </c>
      <c r="C94" s="59" t="s">
        <v>255</v>
      </c>
      <c r="D94" s="60" t="s">
        <v>256</v>
      </c>
      <c r="E94" s="53">
        <f t="shared" si="16"/>
        <v>0</v>
      </c>
      <c r="F94" s="61"/>
      <c r="G94" s="53">
        <f t="shared" si="17"/>
        <v>0</v>
      </c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2"/>
      <c r="S94" s="49"/>
    </row>
    <row r="95" spans="2:19" ht="33.75" customHeight="1" x14ac:dyDescent="0.2">
      <c r="B95" s="85" t="s">
        <v>257</v>
      </c>
      <c r="C95" s="59" t="s">
        <v>258</v>
      </c>
      <c r="D95" s="60" t="s">
        <v>259</v>
      </c>
      <c r="E95" s="53">
        <f t="shared" si="16"/>
        <v>0</v>
      </c>
      <c r="F95" s="61"/>
      <c r="G95" s="53">
        <f t="shared" si="17"/>
        <v>0</v>
      </c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2"/>
      <c r="S95" s="49"/>
    </row>
    <row r="96" spans="2:19" ht="33.75" customHeight="1" x14ac:dyDescent="0.2">
      <c r="B96" s="85" t="s">
        <v>260</v>
      </c>
      <c r="C96" s="59" t="s">
        <v>261</v>
      </c>
      <c r="D96" s="60" t="s">
        <v>262</v>
      </c>
      <c r="E96" s="53">
        <f t="shared" si="16"/>
        <v>0</v>
      </c>
      <c r="F96" s="61"/>
      <c r="G96" s="53">
        <f t="shared" si="17"/>
        <v>0</v>
      </c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2"/>
      <c r="S96" s="49"/>
    </row>
    <row r="97" spans="2:19" ht="22.5" customHeight="1" x14ac:dyDescent="0.2">
      <c r="B97" s="85" t="s">
        <v>263</v>
      </c>
      <c r="C97" s="59" t="s">
        <v>264</v>
      </c>
      <c r="D97" s="60" t="s">
        <v>265</v>
      </c>
      <c r="E97" s="53">
        <f t="shared" si="16"/>
        <v>0</v>
      </c>
      <c r="F97" s="61"/>
      <c r="G97" s="53">
        <f t="shared" si="17"/>
        <v>0</v>
      </c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2"/>
      <c r="S97" s="49"/>
    </row>
    <row r="98" spans="2:19" ht="22.5" customHeight="1" x14ac:dyDescent="0.2">
      <c r="B98" s="85" t="s">
        <v>266</v>
      </c>
      <c r="C98" s="59" t="s">
        <v>267</v>
      </c>
      <c r="D98" s="60" t="s">
        <v>268</v>
      </c>
      <c r="E98" s="53">
        <f t="shared" si="16"/>
        <v>0</v>
      </c>
      <c r="F98" s="61"/>
      <c r="G98" s="53">
        <f t="shared" si="17"/>
        <v>0</v>
      </c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2"/>
      <c r="S98" s="49"/>
    </row>
    <row r="99" spans="2:19" ht="33.75" customHeight="1" x14ac:dyDescent="0.2">
      <c r="B99" s="85" t="s">
        <v>269</v>
      </c>
      <c r="C99" s="59" t="s">
        <v>270</v>
      </c>
      <c r="D99" s="60" t="s">
        <v>271</v>
      </c>
      <c r="E99" s="53">
        <f t="shared" si="16"/>
        <v>0</v>
      </c>
      <c r="F99" s="61"/>
      <c r="G99" s="53">
        <f t="shared" si="17"/>
        <v>0</v>
      </c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2"/>
      <c r="S99" s="49"/>
    </row>
    <row r="100" spans="2:19" ht="22.5" customHeight="1" x14ac:dyDescent="0.2">
      <c r="B100" s="85" t="s">
        <v>272</v>
      </c>
      <c r="C100" s="59" t="s">
        <v>273</v>
      </c>
      <c r="D100" s="60" t="s">
        <v>274</v>
      </c>
      <c r="E100" s="53">
        <f t="shared" si="16"/>
        <v>0</v>
      </c>
      <c r="F100" s="61"/>
      <c r="G100" s="53">
        <f t="shared" si="17"/>
        <v>0</v>
      </c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2"/>
      <c r="S100" s="49"/>
    </row>
    <row r="101" spans="2:19" ht="33.75" customHeight="1" x14ac:dyDescent="0.2">
      <c r="B101" s="85" t="s">
        <v>275</v>
      </c>
      <c r="C101" s="59" t="s">
        <v>276</v>
      </c>
      <c r="D101" s="60" t="s">
        <v>277</v>
      </c>
      <c r="E101" s="53">
        <f t="shared" si="16"/>
        <v>0</v>
      </c>
      <c r="F101" s="61"/>
      <c r="G101" s="53">
        <f t="shared" si="17"/>
        <v>0</v>
      </c>
      <c r="H101" s="61"/>
      <c r="I101" s="61"/>
      <c r="J101" s="61"/>
      <c r="K101" s="61"/>
      <c r="L101" s="61"/>
      <c r="M101" s="61"/>
      <c r="N101" s="61"/>
      <c r="O101" s="61"/>
      <c r="P101" s="61"/>
      <c r="Q101" s="61"/>
      <c r="R101" s="62"/>
      <c r="S101" s="49"/>
    </row>
    <row r="102" spans="2:19" ht="22.5" customHeight="1" x14ac:dyDescent="0.2">
      <c r="B102" s="85" t="s">
        <v>278</v>
      </c>
      <c r="C102" s="59" t="s">
        <v>279</v>
      </c>
      <c r="D102" s="60" t="s">
        <v>280</v>
      </c>
      <c r="E102" s="53">
        <f t="shared" si="16"/>
        <v>0</v>
      </c>
      <c r="F102" s="61"/>
      <c r="G102" s="53">
        <f t="shared" si="17"/>
        <v>0</v>
      </c>
      <c r="H102" s="61"/>
      <c r="I102" s="61"/>
      <c r="J102" s="61"/>
      <c r="K102" s="61"/>
      <c r="L102" s="61"/>
      <c r="M102" s="61"/>
      <c r="N102" s="61"/>
      <c r="O102" s="61"/>
      <c r="P102" s="61"/>
      <c r="Q102" s="61"/>
      <c r="R102" s="62"/>
      <c r="S102" s="49"/>
    </row>
    <row r="103" spans="2:19" ht="19.5" customHeight="1" x14ac:dyDescent="0.2">
      <c r="B103" s="58" t="s">
        <v>281</v>
      </c>
      <c r="C103" s="59" t="s">
        <v>282</v>
      </c>
      <c r="D103" s="60" t="s">
        <v>283</v>
      </c>
      <c r="E103" s="53">
        <f t="shared" si="16"/>
        <v>0</v>
      </c>
      <c r="F103" s="61"/>
      <c r="G103" s="53">
        <f t="shared" si="17"/>
        <v>0</v>
      </c>
      <c r="H103" s="61"/>
      <c r="I103" s="61"/>
      <c r="J103" s="61"/>
      <c r="K103" s="61"/>
      <c r="L103" s="61"/>
      <c r="M103" s="61"/>
      <c r="N103" s="61"/>
      <c r="O103" s="61"/>
      <c r="P103" s="61"/>
      <c r="Q103" s="61"/>
      <c r="R103" s="62"/>
      <c r="S103" s="49"/>
    </row>
    <row r="104" spans="2:19" ht="19.5" customHeight="1" x14ac:dyDescent="0.2">
      <c r="B104" s="50" t="s">
        <v>284</v>
      </c>
      <c r="C104" s="56" t="s">
        <v>285</v>
      </c>
      <c r="D104" s="57"/>
      <c r="E104" s="53">
        <f t="shared" si="16"/>
        <v>7000000</v>
      </c>
      <c r="F104" s="53">
        <f>F105</f>
        <v>0</v>
      </c>
      <c r="G104" s="53">
        <f t="shared" si="17"/>
        <v>7000000</v>
      </c>
      <c r="H104" s="53">
        <f t="shared" ref="H104:R104" si="19">H105</f>
        <v>0</v>
      </c>
      <c r="I104" s="53">
        <f t="shared" si="19"/>
        <v>0</v>
      </c>
      <c r="J104" s="53">
        <f t="shared" si="19"/>
        <v>0</v>
      </c>
      <c r="K104" s="53">
        <f t="shared" si="19"/>
        <v>0</v>
      </c>
      <c r="L104" s="53">
        <f t="shared" si="19"/>
        <v>0</v>
      </c>
      <c r="M104" s="53">
        <f t="shared" si="19"/>
        <v>0</v>
      </c>
      <c r="N104" s="53">
        <f t="shared" si="19"/>
        <v>0</v>
      </c>
      <c r="O104" s="53">
        <f t="shared" si="19"/>
        <v>7000000</v>
      </c>
      <c r="P104" s="53">
        <f t="shared" si="19"/>
        <v>0</v>
      </c>
      <c r="Q104" s="53">
        <f t="shared" si="19"/>
        <v>0</v>
      </c>
      <c r="R104" s="54">
        <f t="shared" si="19"/>
        <v>0</v>
      </c>
      <c r="S104" s="49"/>
    </row>
    <row r="105" spans="2:19" ht="22.5" customHeight="1" x14ac:dyDescent="0.2">
      <c r="B105" s="55" t="s">
        <v>286</v>
      </c>
      <c r="C105" s="56" t="s">
        <v>287</v>
      </c>
      <c r="D105" s="57" t="s">
        <v>288</v>
      </c>
      <c r="E105" s="53">
        <f t="shared" si="16"/>
        <v>7000000</v>
      </c>
      <c r="F105" s="53">
        <f>F106+F107</f>
        <v>0</v>
      </c>
      <c r="G105" s="53">
        <f t="shared" si="17"/>
        <v>7000000</v>
      </c>
      <c r="H105" s="53">
        <f t="shared" ref="H105:R105" si="20">H106+H107</f>
        <v>0</v>
      </c>
      <c r="I105" s="53">
        <f t="shared" si="20"/>
        <v>0</v>
      </c>
      <c r="J105" s="53">
        <f t="shared" si="20"/>
        <v>0</v>
      </c>
      <c r="K105" s="53">
        <f t="shared" si="20"/>
        <v>0</v>
      </c>
      <c r="L105" s="53">
        <f t="shared" si="20"/>
        <v>0</v>
      </c>
      <c r="M105" s="53">
        <f t="shared" si="20"/>
        <v>0</v>
      </c>
      <c r="N105" s="53">
        <f t="shared" si="20"/>
        <v>0</v>
      </c>
      <c r="O105" s="53">
        <f t="shared" si="20"/>
        <v>7000000</v>
      </c>
      <c r="P105" s="53">
        <f t="shared" si="20"/>
        <v>0</v>
      </c>
      <c r="Q105" s="53">
        <f t="shared" si="20"/>
        <v>0</v>
      </c>
      <c r="R105" s="54">
        <f t="shared" si="20"/>
        <v>0</v>
      </c>
      <c r="S105" s="49"/>
    </row>
    <row r="106" spans="2:19" ht="22.5" customHeight="1" x14ac:dyDescent="0.2">
      <c r="B106" s="58" t="s">
        <v>289</v>
      </c>
      <c r="C106" s="59" t="s">
        <v>290</v>
      </c>
      <c r="D106" s="60" t="s">
        <v>291</v>
      </c>
      <c r="E106" s="53">
        <f t="shared" si="16"/>
        <v>7000000</v>
      </c>
      <c r="F106" s="61"/>
      <c r="G106" s="53">
        <f t="shared" si="17"/>
        <v>7000000</v>
      </c>
      <c r="H106" s="61"/>
      <c r="I106" s="61"/>
      <c r="J106" s="61"/>
      <c r="K106" s="61"/>
      <c r="L106" s="61"/>
      <c r="M106" s="61"/>
      <c r="N106" s="61"/>
      <c r="O106" s="61">
        <v>7000000</v>
      </c>
      <c r="P106" s="61"/>
      <c r="Q106" s="61"/>
      <c r="R106" s="62"/>
      <c r="S106" s="49"/>
    </row>
    <row r="107" spans="2:19" ht="19.5" customHeight="1" x14ac:dyDescent="0.2">
      <c r="B107" s="86" t="s">
        <v>292</v>
      </c>
      <c r="C107" s="63" t="s">
        <v>293</v>
      </c>
      <c r="D107" s="64" t="s">
        <v>294</v>
      </c>
      <c r="E107" s="65">
        <f t="shared" si="16"/>
        <v>0</v>
      </c>
      <c r="F107" s="66"/>
      <c r="G107" s="65">
        <f t="shared" si="17"/>
        <v>0</v>
      </c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7"/>
      <c r="S107" s="49"/>
    </row>
    <row r="108" spans="2:19" ht="18.75" customHeight="1" x14ac:dyDescent="0.2">
      <c r="B108" s="89"/>
      <c r="C108" s="119" t="s">
        <v>295</v>
      </c>
      <c r="D108" s="119"/>
      <c r="E108" s="119"/>
      <c r="F108" s="119"/>
      <c r="G108" s="90"/>
      <c r="H108" s="90"/>
      <c r="I108" s="90"/>
      <c r="J108" s="90"/>
      <c r="K108" s="90"/>
      <c r="L108" s="90"/>
      <c r="M108" s="90"/>
      <c r="N108" s="146"/>
      <c r="O108" s="146"/>
      <c r="P108" s="146"/>
      <c r="Q108" s="146"/>
      <c r="R108" s="146"/>
    </row>
    <row r="109" spans="2:19" ht="6" customHeight="1" x14ac:dyDescent="0.2">
      <c r="B109" s="91"/>
      <c r="C109" s="92"/>
      <c r="D109" s="92"/>
      <c r="E109" s="92"/>
      <c r="F109" s="92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</row>
    <row r="110" spans="2:19" ht="135" customHeight="1" x14ac:dyDescent="0.2">
      <c r="B110" s="38" t="s">
        <v>26</v>
      </c>
      <c r="C110" s="39" t="s">
        <v>27</v>
      </c>
      <c r="D110" s="39" t="s">
        <v>296</v>
      </c>
      <c r="E110" s="39" t="s">
        <v>29</v>
      </c>
      <c r="F110" s="39" t="s">
        <v>30</v>
      </c>
      <c r="G110" s="39" t="s">
        <v>31</v>
      </c>
      <c r="H110" s="39" t="s">
        <v>32</v>
      </c>
      <c r="I110" s="40" t="s">
        <v>33</v>
      </c>
      <c r="J110" s="39" t="s">
        <v>34</v>
      </c>
      <c r="K110" s="39" t="s">
        <v>35</v>
      </c>
      <c r="L110" s="39" t="s">
        <v>36</v>
      </c>
      <c r="M110" s="39" t="s">
        <v>37</v>
      </c>
      <c r="N110" s="39" t="s">
        <v>38</v>
      </c>
      <c r="O110" s="39" t="s">
        <v>39</v>
      </c>
      <c r="P110" s="39" t="s">
        <v>40</v>
      </c>
      <c r="Q110" s="39" t="s">
        <v>41</v>
      </c>
      <c r="R110" s="41" t="s">
        <v>42</v>
      </c>
    </row>
    <row r="111" spans="2:19" ht="12" customHeight="1" x14ac:dyDescent="0.2">
      <c r="B111" s="38">
        <v>1</v>
      </c>
      <c r="C111" s="42">
        <v>2</v>
      </c>
      <c r="D111" s="42">
        <v>3</v>
      </c>
      <c r="E111" s="42">
        <v>4</v>
      </c>
      <c r="F111" s="42">
        <v>5</v>
      </c>
      <c r="G111" s="42">
        <v>6</v>
      </c>
      <c r="H111" s="42">
        <v>7</v>
      </c>
      <c r="I111" s="42">
        <v>8</v>
      </c>
      <c r="J111" s="42">
        <v>9</v>
      </c>
      <c r="K111" s="42">
        <v>10</v>
      </c>
      <c r="L111" s="42">
        <v>11</v>
      </c>
      <c r="M111" s="42">
        <v>12</v>
      </c>
      <c r="N111" s="42">
        <v>13</v>
      </c>
      <c r="O111" s="42">
        <v>14</v>
      </c>
      <c r="P111" s="42">
        <v>15</v>
      </c>
      <c r="Q111" s="42">
        <v>16</v>
      </c>
      <c r="R111" s="43">
        <v>17</v>
      </c>
    </row>
    <row r="112" spans="2:19" ht="19.5" customHeight="1" x14ac:dyDescent="0.2">
      <c r="B112" s="94" t="s">
        <v>297</v>
      </c>
      <c r="C112" s="95" t="s">
        <v>298</v>
      </c>
      <c r="D112" s="96"/>
      <c r="E112" s="47">
        <f>G112+R112-F112</f>
        <v>576573008.66000009</v>
      </c>
      <c r="F112" s="47">
        <f>F113+F194+F221</f>
        <v>0</v>
      </c>
      <c r="G112" s="47">
        <f>I112+J112+K112+L112+M112+N112+O112+P112+Q112-H112</f>
        <v>576573008.66000009</v>
      </c>
      <c r="H112" s="47">
        <f t="shared" ref="H112:R112" si="21">H113+H194+H221</f>
        <v>55558104.280000001</v>
      </c>
      <c r="I112" s="47">
        <f t="shared" si="21"/>
        <v>0</v>
      </c>
      <c r="J112" s="47">
        <f t="shared" si="21"/>
        <v>0</v>
      </c>
      <c r="K112" s="47">
        <f t="shared" si="21"/>
        <v>0</v>
      </c>
      <c r="L112" s="47">
        <f t="shared" si="21"/>
        <v>0</v>
      </c>
      <c r="M112" s="47">
        <f t="shared" si="21"/>
        <v>0</v>
      </c>
      <c r="N112" s="47">
        <f t="shared" si="21"/>
        <v>0</v>
      </c>
      <c r="O112" s="47">
        <f t="shared" si="21"/>
        <v>467776628.68000001</v>
      </c>
      <c r="P112" s="47">
        <f t="shared" si="21"/>
        <v>115381053.33</v>
      </c>
      <c r="Q112" s="47">
        <f t="shared" si="21"/>
        <v>48973430.930000007</v>
      </c>
      <c r="R112" s="48">
        <f t="shared" si="21"/>
        <v>0</v>
      </c>
      <c r="S112" s="49"/>
    </row>
    <row r="113" spans="2:19" ht="19.5" customHeight="1" x14ac:dyDescent="0.2">
      <c r="B113" s="97" t="s">
        <v>299</v>
      </c>
      <c r="C113" s="56" t="s">
        <v>300</v>
      </c>
      <c r="D113" s="57" t="s">
        <v>301</v>
      </c>
      <c r="E113" s="53">
        <f>G113+R113-F113</f>
        <v>486845746.6500001</v>
      </c>
      <c r="F113" s="53">
        <f>F114+F122+F131+F134+F149+F156+F164+F166+F176+F186</f>
        <v>0</v>
      </c>
      <c r="G113" s="53">
        <f>I113+J113+K113+L113+M113+N113+O113+P113+Q113-H113</f>
        <v>486845746.6500001</v>
      </c>
      <c r="H113" s="53">
        <f t="shared" ref="H113:R113" si="22">H114+H122+H131+H134+H149+H156+H164+H166+H176+H186</f>
        <v>55558104.280000001</v>
      </c>
      <c r="I113" s="53">
        <f t="shared" si="22"/>
        <v>0</v>
      </c>
      <c r="J113" s="53">
        <f t="shared" si="22"/>
        <v>0</v>
      </c>
      <c r="K113" s="53">
        <f t="shared" si="22"/>
        <v>0</v>
      </c>
      <c r="L113" s="53">
        <f t="shared" si="22"/>
        <v>0</v>
      </c>
      <c r="M113" s="53">
        <f t="shared" si="22"/>
        <v>0</v>
      </c>
      <c r="N113" s="53">
        <f t="shared" si="22"/>
        <v>0</v>
      </c>
      <c r="O113" s="53">
        <f t="shared" si="22"/>
        <v>459913412.80000001</v>
      </c>
      <c r="P113" s="53">
        <f t="shared" si="22"/>
        <v>34621814.799999997</v>
      </c>
      <c r="Q113" s="53">
        <f t="shared" si="22"/>
        <v>47868623.330000006</v>
      </c>
      <c r="R113" s="54">
        <f t="shared" si="22"/>
        <v>0</v>
      </c>
      <c r="S113" s="49"/>
    </row>
    <row r="114" spans="2:19" ht="33.75" customHeight="1" x14ac:dyDescent="0.2">
      <c r="B114" s="55" t="s">
        <v>302</v>
      </c>
      <c r="C114" s="56" t="s">
        <v>303</v>
      </c>
      <c r="D114" s="57" t="s">
        <v>304</v>
      </c>
      <c r="E114" s="53">
        <f>G114+R114-F114</f>
        <v>79231934.439999998</v>
      </c>
      <c r="F114" s="53">
        <f>F115+F119+F120+F121</f>
        <v>0</v>
      </c>
      <c r="G114" s="53">
        <f>I114+J114+K114+L114+M114+N114+O114+P114+Q114-H114</f>
        <v>79231934.439999998</v>
      </c>
      <c r="H114" s="53">
        <f t="shared" ref="H114:R114" si="23">H115+H119+H120+H121</f>
        <v>0</v>
      </c>
      <c r="I114" s="53">
        <f t="shared" si="23"/>
        <v>0</v>
      </c>
      <c r="J114" s="53">
        <f t="shared" si="23"/>
        <v>0</v>
      </c>
      <c r="K114" s="53">
        <f t="shared" si="23"/>
        <v>0</v>
      </c>
      <c r="L114" s="53">
        <f t="shared" si="23"/>
        <v>0</v>
      </c>
      <c r="M114" s="53">
        <f t="shared" si="23"/>
        <v>0</v>
      </c>
      <c r="N114" s="53">
        <f t="shared" si="23"/>
        <v>0</v>
      </c>
      <c r="O114" s="53">
        <f t="shared" si="23"/>
        <v>65035225.119999997</v>
      </c>
      <c r="P114" s="53">
        <f t="shared" si="23"/>
        <v>0</v>
      </c>
      <c r="Q114" s="53">
        <f t="shared" si="23"/>
        <v>14196709.32</v>
      </c>
      <c r="R114" s="54">
        <f t="shared" si="23"/>
        <v>0</v>
      </c>
      <c r="S114" s="49"/>
    </row>
    <row r="115" spans="2:19" ht="23.25" customHeight="1" x14ac:dyDescent="0.2">
      <c r="B115" s="58" t="s">
        <v>305</v>
      </c>
      <c r="C115" s="63" t="s">
        <v>306</v>
      </c>
      <c r="D115" s="64" t="s">
        <v>307</v>
      </c>
      <c r="E115" s="65">
        <f>G115+R115-F115</f>
        <v>59201204.979999997</v>
      </c>
      <c r="F115" s="66"/>
      <c r="G115" s="65">
        <f>I115+J115+K115+L115+M115+N115+O115+P115+Q115-H115</f>
        <v>59201204.979999997</v>
      </c>
      <c r="H115" s="66"/>
      <c r="I115" s="66"/>
      <c r="J115" s="66"/>
      <c r="K115" s="66"/>
      <c r="L115" s="66"/>
      <c r="M115" s="66"/>
      <c r="N115" s="66"/>
      <c r="O115" s="66">
        <v>48609636.659999996</v>
      </c>
      <c r="P115" s="66"/>
      <c r="Q115" s="66">
        <v>10591568.32</v>
      </c>
      <c r="R115" s="67"/>
      <c r="S115" s="49"/>
    </row>
    <row r="116" spans="2:19" ht="17.25" customHeight="1" x14ac:dyDescent="0.2"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98" t="s">
        <v>308</v>
      </c>
    </row>
    <row r="117" spans="2:19" ht="135" customHeight="1" x14ac:dyDescent="0.2">
      <c r="B117" s="38" t="s">
        <v>26</v>
      </c>
      <c r="C117" s="39" t="s">
        <v>27</v>
      </c>
      <c r="D117" s="39" t="s">
        <v>28</v>
      </c>
      <c r="E117" s="39" t="s">
        <v>29</v>
      </c>
      <c r="F117" s="39" t="s">
        <v>30</v>
      </c>
      <c r="G117" s="39" t="s">
        <v>31</v>
      </c>
      <c r="H117" s="39" t="s">
        <v>32</v>
      </c>
      <c r="I117" s="40" t="s">
        <v>33</v>
      </c>
      <c r="J117" s="39" t="s">
        <v>34</v>
      </c>
      <c r="K117" s="39" t="s">
        <v>35</v>
      </c>
      <c r="L117" s="39" t="s">
        <v>36</v>
      </c>
      <c r="M117" s="39" t="s">
        <v>37</v>
      </c>
      <c r="N117" s="39" t="s">
        <v>38</v>
      </c>
      <c r="O117" s="39" t="s">
        <v>39</v>
      </c>
      <c r="P117" s="39" t="s">
        <v>40</v>
      </c>
      <c r="Q117" s="39" t="s">
        <v>41</v>
      </c>
      <c r="R117" s="41" t="s">
        <v>42</v>
      </c>
    </row>
    <row r="118" spans="2:19" ht="12" customHeight="1" x14ac:dyDescent="0.2">
      <c r="B118" s="71">
        <v>1</v>
      </c>
      <c r="C118" s="42">
        <v>2</v>
      </c>
      <c r="D118" s="42">
        <v>3</v>
      </c>
      <c r="E118" s="42">
        <v>4</v>
      </c>
      <c r="F118" s="42">
        <v>5</v>
      </c>
      <c r="G118" s="42">
        <v>6</v>
      </c>
      <c r="H118" s="42">
        <v>7</v>
      </c>
      <c r="I118" s="42">
        <v>8</v>
      </c>
      <c r="J118" s="42">
        <v>9</v>
      </c>
      <c r="K118" s="42">
        <v>10</v>
      </c>
      <c r="L118" s="42">
        <v>11</v>
      </c>
      <c r="M118" s="42">
        <v>12</v>
      </c>
      <c r="N118" s="42">
        <v>13</v>
      </c>
      <c r="O118" s="42">
        <v>14</v>
      </c>
      <c r="P118" s="42">
        <v>15</v>
      </c>
      <c r="Q118" s="42">
        <v>16</v>
      </c>
      <c r="R118" s="43">
        <v>17</v>
      </c>
    </row>
    <row r="119" spans="2:19" ht="22.5" customHeight="1" x14ac:dyDescent="0.2">
      <c r="B119" s="58" t="s">
        <v>309</v>
      </c>
      <c r="C119" s="79" t="s">
        <v>310</v>
      </c>
      <c r="D119" s="80" t="s">
        <v>311</v>
      </c>
      <c r="E119" s="74">
        <f t="shared" ref="E119:E141" si="24">G119+R119-F119</f>
        <v>2252250</v>
      </c>
      <c r="F119" s="75"/>
      <c r="G119" s="74">
        <f t="shared" ref="G119:G141" si="25">I119+J119+K119+L119+M119+N119+O119+P119+Q119-H119</f>
        <v>2252250</v>
      </c>
      <c r="H119" s="75"/>
      <c r="I119" s="75"/>
      <c r="J119" s="75"/>
      <c r="K119" s="75"/>
      <c r="L119" s="75"/>
      <c r="M119" s="75"/>
      <c r="N119" s="75"/>
      <c r="O119" s="75">
        <v>1811150</v>
      </c>
      <c r="P119" s="75"/>
      <c r="Q119" s="75">
        <v>441100</v>
      </c>
      <c r="R119" s="76"/>
      <c r="S119" s="49"/>
    </row>
    <row r="120" spans="2:19" ht="19.5" customHeight="1" x14ac:dyDescent="0.2">
      <c r="B120" s="58" t="s">
        <v>312</v>
      </c>
      <c r="C120" s="59" t="s">
        <v>313</v>
      </c>
      <c r="D120" s="60" t="s">
        <v>314</v>
      </c>
      <c r="E120" s="53">
        <f t="shared" si="24"/>
        <v>17778479.460000001</v>
      </c>
      <c r="F120" s="61"/>
      <c r="G120" s="53">
        <f t="shared" si="25"/>
        <v>17778479.460000001</v>
      </c>
      <c r="H120" s="61"/>
      <c r="I120" s="61"/>
      <c r="J120" s="61"/>
      <c r="K120" s="61"/>
      <c r="L120" s="61"/>
      <c r="M120" s="61"/>
      <c r="N120" s="61"/>
      <c r="O120" s="61">
        <v>14614438.460000001</v>
      </c>
      <c r="P120" s="61">
        <v>0</v>
      </c>
      <c r="Q120" s="61">
        <v>3164041</v>
      </c>
      <c r="R120" s="62"/>
      <c r="S120" s="49"/>
    </row>
    <row r="121" spans="2:19" ht="22.5" customHeight="1" x14ac:dyDescent="0.2">
      <c r="B121" s="58" t="s">
        <v>315</v>
      </c>
      <c r="C121" s="59" t="s">
        <v>316</v>
      </c>
      <c r="D121" s="60" t="s">
        <v>317</v>
      </c>
      <c r="E121" s="53">
        <f t="shared" si="24"/>
        <v>0</v>
      </c>
      <c r="F121" s="61"/>
      <c r="G121" s="53">
        <f t="shared" si="25"/>
        <v>0</v>
      </c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2"/>
      <c r="S121" s="49"/>
    </row>
    <row r="122" spans="2:19" ht="19.5" customHeight="1" x14ac:dyDescent="0.2">
      <c r="B122" s="55" t="s">
        <v>318</v>
      </c>
      <c r="C122" s="56" t="s">
        <v>319</v>
      </c>
      <c r="D122" s="57" t="s">
        <v>320</v>
      </c>
      <c r="E122" s="53">
        <f t="shared" si="24"/>
        <v>135587556.94</v>
      </c>
      <c r="F122" s="53">
        <f>F123+F124+F125+F126+F127+F128+F129+F130</f>
        <v>0</v>
      </c>
      <c r="G122" s="53">
        <f t="shared" si="25"/>
        <v>135587556.94</v>
      </c>
      <c r="H122" s="53">
        <f t="shared" ref="H122:R122" si="26">H123+H124+H125+H126+H127+H128+H129+H130</f>
        <v>0</v>
      </c>
      <c r="I122" s="53">
        <f t="shared" si="26"/>
        <v>0</v>
      </c>
      <c r="J122" s="53">
        <f t="shared" si="26"/>
        <v>0</v>
      </c>
      <c r="K122" s="53">
        <f t="shared" si="26"/>
        <v>0</v>
      </c>
      <c r="L122" s="53">
        <f t="shared" si="26"/>
        <v>0</v>
      </c>
      <c r="M122" s="53">
        <f t="shared" si="26"/>
        <v>0</v>
      </c>
      <c r="N122" s="53">
        <f t="shared" si="26"/>
        <v>0</v>
      </c>
      <c r="O122" s="53">
        <f t="shared" si="26"/>
        <v>74315733.489999995</v>
      </c>
      <c r="P122" s="53">
        <f t="shared" si="26"/>
        <v>31762120.269999996</v>
      </c>
      <c r="Q122" s="53">
        <f t="shared" si="26"/>
        <v>29509703.18</v>
      </c>
      <c r="R122" s="54">
        <f t="shared" si="26"/>
        <v>0</v>
      </c>
      <c r="S122" s="49"/>
    </row>
    <row r="123" spans="2:19" ht="22.5" customHeight="1" x14ac:dyDescent="0.2">
      <c r="B123" s="58" t="s">
        <v>321</v>
      </c>
      <c r="C123" s="59" t="s">
        <v>322</v>
      </c>
      <c r="D123" s="60" t="s">
        <v>323</v>
      </c>
      <c r="E123" s="53">
        <f t="shared" si="24"/>
        <v>969832.98</v>
      </c>
      <c r="F123" s="61"/>
      <c r="G123" s="53">
        <f t="shared" si="25"/>
        <v>969832.98</v>
      </c>
      <c r="H123" s="61"/>
      <c r="I123" s="61"/>
      <c r="J123" s="61"/>
      <c r="K123" s="61"/>
      <c r="L123" s="61"/>
      <c r="M123" s="61"/>
      <c r="N123" s="61"/>
      <c r="O123" s="61">
        <v>680043.6</v>
      </c>
      <c r="P123" s="61"/>
      <c r="Q123" s="61">
        <v>289789.38</v>
      </c>
      <c r="R123" s="62"/>
      <c r="S123" s="49"/>
    </row>
    <row r="124" spans="2:19" ht="19.5" customHeight="1" x14ac:dyDescent="0.2">
      <c r="B124" s="58" t="s">
        <v>324</v>
      </c>
      <c r="C124" s="59" t="s">
        <v>325</v>
      </c>
      <c r="D124" s="60" t="s">
        <v>326</v>
      </c>
      <c r="E124" s="53">
        <f t="shared" si="24"/>
        <v>15327017.800000001</v>
      </c>
      <c r="F124" s="61"/>
      <c r="G124" s="53">
        <f t="shared" si="25"/>
        <v>15327017.800000001</v>
      </c>
      <c r="H124" s="61"/>
      <c r="I124" s="61"/>
      <c r="J124" s="61"/>
      <c r="K124" s="61"/>
      <c r="L124" s="61"/>
      <c r="M124" s="61"/>
      <c r="N124" s="61"/>
      <c r="O124" s="61">
        <v>15327017.800000001</v>
      </c>
      <c r="P124" s="61"/>
      <c r="Q124" s="61"/>
      <c r="R124" s="62"/>
      <c r="S124" s="49"/>
    </row>
    <row r="125" spans="2:19" ht="19.5" customHeight="1" x14ac:dyDescent="0.2">
      <c r="B125" s="58" t="s">
        <v>327</v>
      </c>
      <c r="C125" s="59" t="s">
        <v>328</v>
      </c>
      <c r="D125" s="60" t="s">
        <v>329</v>
      </c>
      <c r="E125" s="53">
        <f t="shared" si="24"/>
        <v>14343502.459999999</v>
      </c>
      <c r="F125" s="61"/>
      <c r="G125" s="53">
        <f t="shared" si="25"/>
        <v>14343502.459999999</v>
      </c>
      <c r="H125" s="61"/>
      <c r="I125" s="61"/>
      <c r="J125" s="61"/>
      <c r="K125" s="61"/>
      <c r="L125" s="61"/>
      <c r="M125" s="61"/>
      <c r="N125" s="61"/>
      <c r="O125" s="61">
        <v>3088077.64</v>
      </c>
      <c r="P125" s="61">
        <v>6380221.0599999996</v>
      </c>
      <c r="Q125" s="61">
        <v>4875203.76</v>
      </c>
      <c r="R125" s="62"/>
      <c r="S125" s="49"/>
    </row>
    <row r="126" spans="2:19" ht="33.75" customHeight="1" x14ac:dyDescent="0.2">
      <c r="B126" s="58" t="s">
        <v>330</v>
      </c>
      <c r="C126" s="59" t="s">
        <v>331</v>
      </c>
      <c r="D126" s="60" t="s">
        <v>332</v>
      </c>
      <c r="E126" s="53">
        <f t="shared" si="24"/>
        <v>404080</v>
      </c>
      <c r="F126" s="61"/>
      <c r="G126" s="53">
        <f t="shared" si="25"/>
        <v>404080</v>
      </c>
      <c r="H126" s="61"/>
      <c r="I126" s="61"/>
      <c r="J126" s="61"/>
      <c r="K126" s="61"/>
      <c r="L126" s="61"/>
      <c r="M126" s="61"/>
      <c r="N126" s="61"/>
      <c r="O126" s="61">
        <v>400000</v>
      </c>
      <c r="P126" s="61"/>
      <c r="Q126" s="61">
        <v>4080</v>
      </c>
      <c r="R126" s="62"/>
      <c r="S126" s="49"/>
    </row>
    <row r="127" spans="2:19" ht="19.5" customHeight="1" x14ac:dyDescent="0.2">
      <c r="B127" s="58" t="s">
        <v>333</v>
      </c>
      <c r="C127" s="59" t="s">
        <v>334</v>
      </c>
      <c r="D127" s="60" t="s">
        <v>335</v>
      </c>
      <c r="E127" s="53">
        <f t="shared" si="24"/>
        <v>38195323.229999997</v>
      </c>
      <c r="F127" s="61"/>
      <c r="G127" s="53">
        <f t="shared" si="25"/>
        <v>38195323.229999997</v>
      </c>
      <c r="H127" s="61"/>
      <c r="I127" s="61"/>
      <c r="J127" s="61"/>
      <c r="K127" s="61"/>
      <c r="L127" s="61"/>
      <c r="M127" s="61"/>
      <c r="N127" s="61"/>
      <c r="O127" s="61">
        <v>8541738.3599999994</v>
      </c>
      <c r="P127" s="61">
        <v>15155913.449999999</v>
      </c>
      <c r="Q127" s="61">
        <v>14497671.42</v>
      </c>
      <c r="R127" s="62"/>
      <c r="S127" s="49"/>
    </row>
    <row r="128" spans="2:19" ht="19.5" customHeight="1" x14ac:dyDescent="0.2">
      <c r="B128" s="86" t="s">
        <v>336</v>
      </c>
      <c r="C128" s="59" t="s">
        <v>337</v>
      </c>
      <c r="D128" s="60" t="s">
        <v>338</v>
      </c>
      <c r="E128" s="53">
        <f t="shared" si="24"/>
        <v>66309203.780000001</v>
      </c>
      <c r="F128" s="61"/>
      <c r="G128" s="53">
        <f t="shared" si="25"/>
        <v>66309203.780000001</v>
      </c>
      <c r="H128" s="61"/>
      <c r="I128" s="61"/>
      <c r="J128" s="61"/>
      <c r="K128" s="61"/>
      <c r="L128" s="61"/>
      <c r="M128" s="61"/>
      <c r="N128" s="61"/>
      <c r="O128" s="61">
        <v>46267682.200000003</v>
      </c>
      <c r="P128" s="61">
        <v>10225985.76</v>
      </c>
      <c r="Q128" s="61">
        <v>9815535.8200000003</v>
      </c>
      <c r="R128" s="62"/>
      <c r="S128" s="49"/>
    </row>
    <row r="129" spans="2:19" ht="19.5" customHeight="1" x14ac:dyDescent="0.2">
      <c r="B129" s="99" t="s">
        <v>339</v>
      </c>
      <c r="C129" s="59" t="s">
        <v>340</v>
      </c>
      <c r="D129" s="60" t="s">
        <v>341</v>
      </c>
      <c r="E129" s="53">
        <f t="shared" si="24"/>
        <v>38596.69</v>
      </c>
      <c r="F129" s="61"/>
      <c r="G129" s="53">
        <f t="shared" si="25"/>
        <v>38596.69</v>
      </c>
      <c r="H129" s="61"/>
      <c r="I129" s="61"/>
      <c r="J129" s="61"/>
      <c r="K129" s="61"/>
      <c r="L129" s="61"/>
      <c r="M129" s="61"/>
      <c r="N129" s="61"/>
      <c r="O129" s="61">
        <v>11173.89</v>
      </c>
      <c r="P129" s="61"/>
      <c r="Q129" s="61">
        <v>27422.799999999999</v>
      </c>
      <c r="R129" s="62"/>
      <c r="S129" s="49"/>
    </row>
    <row r="130" spans="2:19" ht="33.75" customHeight="1" x14ac:dyDescent="0.2">
      <c r="B130" s="99" t="s">
        <v>342</v>
      </c>
      <c r="C130" s="59" t="s">
        <v>343</v>
      </c>
      <c r="D130" s="60" t="s">
        <v>344</v>
      </c>
      <c r="E130" s="53">
        <f t="shared" si="24"/>
        <v>0</v>
      </c>
      <c r="F130" s="61"/>
      <c r="G130" s="53">
        <f t="shared" si="25"/>
        <v>0</v>
      </c>
      <c r="H130" s="61"/>
      <c r="I130" s="61"/>
      <c r="J130" s="61"/>
      <c r="K130" s="61"/>
      <c r="L130" s="61"/>
      <c r="M130" s="61"/>
      <c r="N130" s="61"/>
      <c r="O130" s="61"/>
      <c r="P130" s="61"/>
      <c r="Q130" s="61"/>
      <c r="R130" s="62"/>
      <c r="S130" s="49"/>
    </row>
    <row r="131" spans="2:19" ht="22.5" customHeight="1" x14ac:dyDescent="0.2">
      <c r="B131" s="87" t="s">
        <v>345</v>
      </c>
      <c r="C131" s="56" t="s">
        <v>346</v>
      </c>
      <c r="D131" s="57" t="s">
        <v>347</v>
      </c>
      <c r="E131" s="53">
        <f t="shared" si="24"/>
        <v>8709.51</v>
      </c>
      <c r="F131" s="53">
        <f>F132+F133</f>
        <v>0</v>
      </c>
      <c r="G131" s="53">
        <f t="shared" si="25"/>
        <v>8709.51</v>
      </c>
      <c r="H131" s="53">
        <f t="shared" ref="H131:R131" si="27">H132+H133</f>
        <v>0</v>
      </c>
      <c r="I131" s="53">
        <f t="shared" si="27"/>
        <v>0</v>
      </c>
      <c r="J131" s="53">
        <f t="shared" si="27"/>
        <v>0</v>
      </c>
      <c r="K131" s="53">
        <f t="shared" si="27"/>
        <v>0</v>
      </c>
      <c r="L131" s="53">
        <f t="shared" si="27"/>
        <v>0</v>
      </c>
      <c r="M131" s="53">
        <f t="shared" si="27"/>
        <v>0</v>
      </c>
      <c r="N131" s="53">
        <f t="shared" si="27"/>
        <v>0</v>
      </c>
      <c r="O131" s="53">
        <f t="shared" si="27"/>
        <v>8709.51</v>
      </c>
      <c r="P131" s="53">
        <f t="shared" si="27"/>
        <v>0</v>
      </c>
      <c r="Q131" s="53">
        <f t="shared" si="27"/>
        <v>0</v>
      </c>
      <c r="R131" s="54">
        <f t="shared" si="27"/>
        <v>0</v>
      </c>
      <c r="S131" s="49"/>
    </row>
    <row r="132" spans="2:19" ht="22.5" customHeight="1" x14ac:dyDescent="0.2">
      <c r="B132" s="58" t="s">
        <v>348</v>
      </c>
      <c r="C132" s="59" t="s">
        <v>349</v>
      </c>
      <c r="D132" s="60" t="s">
        <v>350</v>
      </c>
      <c r="E132" s="53">
        <f t="shared" si="24"/>
        <v>8709.51</v>
      </c>
      <c r="F132" s="61"/>
      <c r="G132" s="53">
        <f t="shared" si="25"/>
        <v>8709.51</v>
      </c>
      <c r="H132" s="61"/>
      <c r="I132" s="61"/>
      <c r="J132" s="61"/>
      <c r="K132" s="61"/>
      <c r="L132" s="61"/>
      <c r="M132" s="61"/>
      <c r="N132" s="61"/>
      <c r="O132" s="61">
        <v>8709.51</v>
      </c>
      <c r="P132" s="61"/>
      <c r="Q132" s="61"/>
      <c r="R132" s="62"/>
      <c r="S132" s="49"/>
    </row>
    <row r="133" spans="2:19" ht="19.5" customHeight="1" x14ac:dyDescent="0.2">
      <c r="B133" s="58" t="s">
        <v>351</v>
      </c>
      <c r="C133" s="59" t="s">
        <v>352</v>
      </c>
      <c r="D133" s="60" t="s">
        <v>353</v>
      </c>
      <c r="E133" s="53">
        <f t="shared" si="24"/>
        <v>0</v>
      </c>
      <c r="F133" s="61"/>
      <c r="G133" s="53">
        <f t="shared" si="25"/>
        <v>0</v>
      </c>
      <c r="H133" s="61"/>
      <c r="I133" s="61"/>
      <c r="J133" s="61"/>
      <c r="K133" s="61"/>
      <c r="L133" s="61"/>
      <c r="M133" s="61"/>
      <c r="N133" s="61"/>
      <c r="O133" s="61"/>
      <c r="P133" s="61"/>
      <c r="Q133" s="61"/>
      <c r="R133" s="62"/>
      <c r="S133" s="49"/>
    </row>
    <row r="134" spans="2:19" ht="22.5" customHeight="1" x14ac:dyDescent="0.2">
      <c r="B134" s="55" t="s">
        <v>354</v>
      </c>
      <c r="C134" s="56" t="s">
        <v>355</v>
      </c>
      <c r="D134" s="57" t="s">
        <v>356</v>
      </c>
      <c r="E134" s="53">
        <f t="shared" si="24"/>
        <v>251282137.91</v>
      </c>
      <c r="F134" s="53">
        <f>F135+F136+F137+F138+F139+F140+F141+F145+F146+F147+F148</f>
        <v>0</v>
      </c>
      <c r="G134" s="53">
        <f t="shared" si="25"/>
        <v>251282137.91</v>
      </c>
      <c r="H134" s="53">
        <f t="shared" ref="H134:R134" si="28">H135+H136+H137+H138+H139+H140+H141+H145+H146+H147+H148</f>
        <v>0</v>
      </c>
      <c r="I134" s="53">
        <f t="shared" si="28"/>
        <v>0</v>
      </c>
      <c r="J134" s="53">
        <f t="shared" si="28"/>
        <v>0</v>
      </c>
      <c r="K134" s="53">
        <f t="shared" si="28"/>
        <v>0</v>
      </c>
      <c r="L134" s="53">
        <f t="shared" si="28"/>
        <v>0</v>
      </c>
      <c r="M134" s="53">
        <f t="shared" si="28"/>
        <v>0</v>
      </c>
      <c r="N134" s="53">
        <f t="shared" si="28"/>
        <v>0</v>
      </c>
      <c r="O134" s="53">
        <f t="shared" si="28"/>
        <v>249361748.37</v>
      </c>
      <c r="P134" s="53">
        <f t="shared" si="28"/>
        <v>1920389.54</v>
      </c>
      <c r="Q134" s="53">
        <f t="shared" si="28"/>
        <v>0</v>
      </c>
      <c r="R134" s="54">
        <f t="shared" si="28"/>
        <v>0</v>
      </c>
      <c r="S134" s="49"/>
    </row>
    <row r="135" spans="2:19" ht="45" customHeight="1" x14ac:dyDescent="0.2">
      <c r="B135" s="58" t="s">
        <v>357</v>
      </c>
      <c r="C135" s="59" t="s">
        <v>358</v>
      </c>
      <c r="D135" s="60" t="s">
        <v>359</v>
      </c>
      <c r="E135" s="53">
        <f t="shared" si="24"/>
        <v>241821343.75999999</v>
      </c>
      <c r="F135" s="61"/>
      <c r="G135" s="53">
        <f t="shared" si="25"/>
        <v>241821343.75999999</v>
      </c>
      <c r="H135" s="61"/>
      <c r="I135" s="61"/>
      <c r="J135" s="61"/>
      <c r="K135" s="61"/>
      <c r="L135" s="61"/>
      <c r="M135" s="61"/>
      <c r="N135" s="61"/>
      <c r="O135" s="61">
        <v>241821343.75999999</v>
      </c>
      <c r="P135" s="61"/>
      <c r="Q135" s="61"/>
      <c r="R135" s="62"/>
      <c r="S135" s="49"/>
    </row>
    <row r="136" spans="2:19" ht="33.75" customHeight="1" x14ac:dyDescent="0.2">
      <c r="B136" s="58" t="s">
        <v>360</v>
      </c>
      <c r="C136" s="59" t="s">
        <v>361</v>
      </c>
      <c r="D136" s="60" t="s">
        <v>362</v>
      </c>
      <c r="E136" s="53">
        <f t="shared" si="24"/>
        <v>0</v>
      </c>
      <c r="F136" s="61"/>
      <c r="G136" s="53">
        <f t="shared" si="25"/>
        <v>0</v>
      </c>
      <c r="H136" s="61"/>
      <c r="I136" s="61"/>
      <c r="J136" s="61"/>
      <c r="K136" s="61"/>
      <c r="L136" s="61"/>
      <c r="M136" s="61"/>
      <c r="N136" s="61"/>
      <c r="O136" s="61"/>
      <c r="P136" s="61"/>
      <c r="Q136" s="61"/>
      <c r="R136" s="62"/>
      <c r="S136" s="49"/>
    </row>
    <row r="137" spans="2:19" ht="45" customHeight="1" x14ac:dyDescent="0.2">
      <c r="B137" s="58" t="s">
        <v>363</v>
      </c>
      <c r="C137" s="59" t="s">
        <v>364</v>
      </c>
      <c r="D137" s="60" t="s">
        <v>365</v>
      </c>
      <c r="E137" s="53">
        <f t="shared" si="24"/>
        <v>0</v>
      </c>
      <c r="F137" s="61"/>
      <c r="G137" s="53">
        <f t="shared" si="25"/>
        <v>0</v>
      </c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2"/>
      <c r="S137" s="49"/>
    </row>
    <row r="138" spans="2:19" ht="33.75" customHeight="1" x14ac:dyDescent="0.2">
      <c r="B138" s="58" t="s">
        <v>366</v>
      </c>
      <c r="C138" s="59" t="s">
        <v>367</v>
      </c>
      <c r="D138" s="60" t="s">
        <v>368</v>
      </c>
      <c r="E138" s="53">
        <f t="shared" si="24"/>
        <v>0</v>
      </c>
      <c r="F138" s="61"/>
      <c r="G138" s="53">
        <f t="shared" si="25"/>
        <v>0</v>
      </c>
      <c r="H138" s="61"/>
      <c r="I138" s="61"/>
      <c r="J138" s="61"/>
      <c r="K138" s="61"/>
      <c r="L138" s="61"/>
      <c r="M138" s="61"/>
      <c r="N138" s="61"/>
      <c r="O138" s="61"/>
      <c r="P138" s="61"/>
      <c r="Q138" s="61"/>
      <c r="R138" s="62"/>
      <c r="S138" s="49"/>
    </row>
    <row r="139" spans="2:19" ht="45" customHeight="1" x14ac:dyDescent="0.2">
      <c r="B139" s="58" t="s">
        <v>369</v>
      </c>
      <c r="C139" s="59" t="s">
        <v>370</v>
      </c>
      <c r="D139" s="60" t="s">
        <v>371</v>
      </c>
      <c r="E139" s="53">
        <f t="shared" si="24"/>
        <v>0</v>
      </c>
      <c r="F139" s="61"/>
      <c r="G139" s="53">
        <f t="shared" si="25"/>
        <v>0</v>
      </c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2"/>
      <c r="S139" s="49"/>
    </row>
    <row r="140" spans="2:19" ht="45" customHeight="1" x14ac:dyDescent="0.2">
      <c r="B140" s="58" t="s">
        <v>372</v>
      </c>
      <c r="C140" s="59" t="s">
        <v>373</v>
      </c>
      <c r="D140" s="60" t="s">
        <v>374</v>
      </c>
      <c r="E140" s="53">
        <f t="shared" si="24"/>
        <v>9460794.1500000004</v>
      </c>
      <c r="F140" s="61"/>
      <c r="G140" s="53">
        <f t="shared" si="25"/>
        <v>9460794.1500000004</v>
      </c>
      <c r="H140" s="61"/>
      <c r="I140" s="61"/>
      <c r="J140" s="61"/>
      <c r="K140" s="61"/>
      <c r="L140" s="61"/>
      <c r="M140" s="61"/>
      <c r="N140" s="61"/>
      <c r="O140" s="61">
        <v>7540404.6100000003</v>
      </c>
      <c r="P140" s="61">
        <v>1920389.54</v>
      </c>
      <c r="Q140" s="61"/>
      <c r="R140" s="62"/>
      <c r="S140" s="49"/>
    </row>
    <row r="141" spans="2:19" ht="34.5" customHeight="1" x14ac:dyDescent="0.2">
      <c r="B141" s="58" t="s">
        <v>375</v>
      </c>
      <c r="C141" s="63" t="s">
        <v>376</v>
      </c>
      <c r="D141" s="64" t="s">
        <v>377</v>
      </c>
      <c r="E141" s="65">
        <f t="shared" si="24"/>
        <v>0</v>
      </c>
      <c r="F141" s="66"/>
      <c r="G141" s="65">
        <f t="shared" si="25"/>
        <v>0</v>
      </c>
      <c r="H141" s="66"/>
      <c r="I141" s="66"/>
      <c r="J141" s="66"/>
      <c r="K141" s="66"/>
      <c r="L141" s="66"/>
      <c r="M141" s="66"/>
      <c r="N141" s="66"/>
      <c r="O141" s="66"/>
      <c r="P141" s="66"/>
      <c r="Q141" s="66"/>
      <c r="R141" s="67"/>
      <c r="S141" s="49"/>
    </row>
    <row r="142" spans="2:19" ht="11.25" customHeight="1" x14ac:dyDescent="0.2">
      <c r="B142" s="68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98" t="s">
        <v>378</v>
      </c>
    </row>
    <row r="143" spans="2:19" ht="135" customHeight="1" x14ac:dyDescent="0.2">
      <c r="B143" s="38" t="s">
        <v>26</v>
      </c>
      <c r="C143" s="39" t="s">
        <v>27</v>
      </c>
      <c r="D143" s="39" t="s">
        <v>28</v>
      </c>
      <c r="E143" s="39" t="s">
        <v>29</v>
      </c>
      <c r="F143" s="39" t="s">
        <v>30</v>
      </c>
      <c r="G143" s="39" t="s">
        <v>31</v>
      </c>
      <c r="H143" s="39" t="s">
        <v>32</v>
      </c>
      <c r="I143" s="40" t="s">
        <v>33</v>
      </c>
      <c r="J143" s="39" t="s">
        <v>34</v>
      </c>
      <c r="K143" s="39" t="s">
        <v>35</v>
      </c>
      <c r="L143" s="39" t="s">
        <v>36</v>
      </c>
      <c r="M143" s="39" t="s">
        <v>37</v>
      </c>
      <c r="N143" s="39" t="s">
        <v>38</v>
      </c>
      <c r="O143" s="39" t="s">
        <v>39</v>
      </c>
      <c r="P143" s="39" t="s">
        <v>40</v>
      </c>
      <c r="Q143" s="39" t="s">
        <v>41</v>
      </c>
      <c r="R143" s="41" t="s">
        <v>42</v>
      </c>
    </row>
    <row r="144" spans="2:19" ht="12" customHeight="1" x14ac:dyDescent="0.2">
      <c r="B144" s="71">
        <v>1</v>
      </c>
      <c r="C144" s="42">
        <v>2</v>
      </c>
      <c r="D144" s="42">
        <v>3</v>
      </c>
      <c r="E144" s="42">
        <v>4</v>
      </c>
      <c r="F144" s="42">
        <v>5</v>
      </c>
      <c r="G144" s="42">
        <v>6</v>
      </c>
      <c r="H144" s="42">
        <v>7</v>
      </c>
      <c r="I144" s="42">
        <v>8</v>
      </c>
      <c r="J144" s="42">
        <v>9</v>
      </c>
      <c r="K144" s="42">
        <v>10</v>
      </c>
      <c r="L144" s="42">
        <v>11</v>
      </c>
      <c r="M144" s="42">
        <v>12</v>
      </c>
      <c r="N144" s="42">
        <v>13</v>
      </c>
      <c r="O144" s="42">
        <v>14</v>
      </c>
      <c r="P144" s="42">
        <v>15</v>
      </c>
      <c r="Q144" s="42">
        <v>16</v>
      </c>
      <c r="R144" s="43">
        <v>17</v>
      </c>
    </row>
    <row r="145" spans="2:19" ht="45" customHeight="1" x14ac:dyDescent="0.2">
      <c r="B145" s="58" t="s">
        <v>379</v>
      </c>
      <c r="C145" s="79" t="s">
        <v>380</v>
      </c>
      <c r="D145" s="80" t="s">
        <v>381</v>
      </c>
      <c r="E145" s="74">
        <f t="shared" ref="E145:E168" si="29">G145+R145-F145</f>
        <v>0</v>
      </c>
      <c r="F145" s="75"/>
      <c r="G145" s="74">
        <f>I145+J145+K145+L145+M145+N145+O145+P145+Q145-H145</f>
        <v>0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6"/>
      <c r="S145" s="49"/>
    </row>
    <row r="146" spans="2:19" ht="33.75" customHeight="1" x14ac:dyDescent="0.2">
      <c r="B146" s="58" t="s">
        <v>382</v>
      </c>
      <c r="C146" s="59" t="s">
        <v>383</v>
      </c>
      <c r="D146" s="60" t="s">
        <v>384</v>
      </c>
      <c r="E146" s="53">
        <f t="shared" si="29"/>
        <v>0</v>
      </c>
      <c r="F146" s="61"/>
      <c r="G146" s="53">
        <f t="shared" ref="G146:G168" si="30">I146+J146+K146+M146+L146+N146+O146+P146+Q146-H146</f>
        <v>0</v>
      </c>
      <c r="H146" s="61"/>
      <c r="I146" s="61"/>
      <c r="J146" s="61"/>
      <c r="K146" s="61"/>
      <c r="L146" s="61"/>
      <c r="M146" s="61"/>
      <c r="N146" s="61"/>
      <c r="O146" s="61"/>
      <c r="P146" s="61"/>
      <c r="Q146" s="61"/>
      <c r="R146" s="62"/>
      <c r="S146" s="49"/>
    </row>
    <row r="147" spans="2:19" ht="45" customHeight="1" x14ac:dyDescent="0.2">
      <c r="B147" s="58" t="s">
        <v>385</v>
      </c>
      <c r="C147" s="59" t="s">
        <v>386</v>
      </c>
      <c r="D147" s="60" t="s">
        <v>387</v>
      </c>
      <c r="E147" s="53">
        <f t="shared" si="29"/>
        <v>0</v>
      </c>
      <c r="F147" s="61"/>
      <c r="G147" s="53">
        <f t="shared" si="30"/>
        <v>0</v>
      </c>
      <c r="H147" s="61"/>
      <c r="I147" s="61"/>
      <c r="J147" s="61"/>
      <c r="K147" s="61"/>
      <c r="L147" s="61"/>
      <c r="M147" s="61"/>
      <c r="N147" s="61"/>
      <c r="O147" s="61"/>
      <c r="P147" s="61"/>
      <c r="Q147" s="61"/>
      <c r="R147" s="62"/>
      <c r="S147" s="49"/>
    </row>
    <row r="148" spans="2:19" ht="37.5" customHeight="1" x14ac:dyDescent="0.2">
      <c r="B148" s="58" t="s">
        <v>388</v>
      </c>
      <c r="C148" s="59" t="s">
        <v>389</v>
      </c>
      <c r="D148" s="60" t="s">
        <v>390</v>
      </c>
      <c r="E148" s="53">
        <f t="shared" si="29"/>
        <v>0</v>
      </c>
      <c r="F148" s="61"/>
      <c r="G148" s="53">
        <f t="shared" si="30"/>
        <v>0</v>
      </c>
      <c r="H148" s="61"/>
      <c r="I148" s="61"/>
      <c r="J148" s="61"/>
      <c r="K148" s="61"/>
      <c r="L148" s="61"/>
      <c r="M148" s="61"/>
      <c r="N148" s="61"/>
      <c r="O148" s="61"/>
      <c r="P148" s="61"/>
      <c r="Q148" s="61"/>
      <c r="R148" s="62"/>
      <c r="S148" s="49"/>
    </row>
    <row r="149" spans="2:19" ht="19.5" customHeight="1" x14ac:dyDescent="0.2">
      <c r="B149" s="55" t="s">
        <v>391</v>
      </c>
      <c r="C149" s="56" t="s">
        <v>392</v>
      </c>
      <c r="D149" s="57" t="s">
        <v>393</v>
      </c>
      <c r="E149" s="53">
        <f t="shared" si="29"/>
        <v>0</v>
      </c>
      <c r="F149" s="53">
        <f>F150+F151+F152+F153+F154+F155</f>
        <v>0</v>
      </c>
      <c r="G149" s="53">
        <f t="shared" si="30"/>
        <v>0</v>
      </c>
      <c r="H149" s="53">
        <f t="shared" ref="H149:R149" si="31">H150+H151+H152+H153+H154+H155</f>
        <v>55558104.280000001</v>
      </c>
      <c r="I149" s="53">
        <f t="shared" si="31"/>
        <v>0</v>
      </c>
      <c r="J149" s="53">
        <f t="shared" si="31"/>
        <v>0</v>
      </c>
      <c r="K149" s="53">
        <f t="shared" si="31"/>
        <v>0</v>
      </c>
      <c r="L149" s="53">
        <f t="shared" si="31"/>
        <v>0</v>
      </c>
      <c r="M149" s="53">
        <f t="shared" si="31"/>
        <v>0</v>
      </c>
      <c r="N149" s="53">
        <f t="shared" si="31"/>
        <v>0</v>
      </c>
      <c r="O149" s="53">
        <f t="shared" si="31"/>
        <v>54773304.280000001</v>
      </c>
      <c r="P149" s="53">
        <f t="shared" si="31"/>
        <v>313800</v>
      </c>
      <c r="Q149" s="53">
        <f t="shared" si="31"/>
        <v>471000</v>
      </c>
      <c r="R149" s="54">
        <f t="shared" si="31"/>
        <v>0</v>
      </c>
      <c r="S149" s="49"/>
    </row>
    <row r="150" spans="2:19" ht="45" customHeight="1" x14ac:dyDescent="0.2">
      <c r="B150" s="58" t="s">
        <v>394</v>
      </c>
      <c r="C150" s="59" t="s">
        <v>395</v>
      </c>
      <c r="D150" s="60" t="s">
        <v>396</v>
      </c>
      <c r="E150" s="53">
        <f t="shared" si="29"/>
        <v>0</v>
      </c>
      <c r="F150" s="61"/>
      <c r="G150" s="53">
        <f t="shared" si="30"/>
        <v>0</v>
      </c>
      <c r="H150" s="61">
        <v>17860100</v>
      </c>
      <c r="I150" s="61"/>
      <c r="J150" s="61"/>
      <c r="K150" s="61"/>
      <c r="L150" s="61"/>
      <c r="M150" s="61"/>
      <c r="N150" s="61"/>
      <c r="O150" s="61">
        <v>17075300</v>
      </c>
      <c r="P150" s="61">
        <v>313800</v>
      </c>
      <c r="Q150" s="61">
        <v>471000</v>
      </c>
      <c r="R150" s="62"/>
      <c r="S150" s="49"/>
    </row>
    <row r="151" spans="2:19" ht="33.75" customHeight="1" x14ac:dyDescent="0.2">
      <c r="B151" s="58" t="s">
        <v>397</v>
      </c>
      <c r="C151" s="59" t="s">
        <v>398</v>
      </c>
      <c r="D151" s="60" t="s">
        <v>399</v>
      </c>
      <c r="E151" s="53">
        <f t="shared" si="29"/>
        <v>0</v>
      </c>
      <c r="F151" s="61"/>
      <c r="G151" s="53">
        <f t="shared" si="30"/>
        <v>0</v>
      </c>
      <c r="H151" s="61"/>
      <c r="I151" s="61"/>
      <c r="J151" s="61"/>
      <c r="K151" s="61"/>
      <c r="L151" s="61"/>
      <c r="M151" s="61"/>
      <c r="N151" s="61"/>
      <c r="O151" s="61"/>
      <c r="P151" s="61"/>
      <c r="Q151" s="61"/>
      <c r="R151" s="62"/>
      <c r="S151" s="49"/>
    </row>
    <row r="152" spans="2:19" ht="19.5" customHeight="1" x14ac:dyDescent="0.2">
      <c r="B152" s="58" t="s">
        <v>400</v>
      </c>
      <c r="C152" s="59" t="s">
        <v>401</v>
      </c>
      <c r="D152" s="60" t="s">
        <v>402</v>
      </c>
      <c r="E152" s="53">
        <f t="shared" si="29"/>
        <v>0</v>
      </c>
      <c r="F152" s="61"/>
      <c r="G152" s="53">
        <f t="shared" si="30"/>
        <v>0</v>
      </c>
      <c r="H152" s="61"/>
      <c r="I152" s="61"/>
      <c r="J152" s="61"/>
      <c r="K152" s="61"/>
      <c r="L152" s="61"/>
      <c r="M152" s="61"/>
      <c r="N152" s="61"/>
      <c r="O152" s="61"/>
      <c r="P152" s="61"/>
      <c r="Q152" s="61"/>
      <c r="R152" s="62"/>
      <c r="S152" s="49"/>
    </row>
    <row r="153" spans="2:19" ht="33.75" customHeight="1" x14ac:dyDescent="0.2">
      <c r="B153" s="58" t="s">
        <v>403</v>
      </c>
      <c r="C153" s="59" t="s">
        <v>404</v>
      </c>
      <c r="D153" s="60" t="s">
        <v>405</v>
      </c>
      <c r="E153" s="53">
        <f t="shared" si="29"/>
        <v>0</v>
      </c>
      <c r="F153" s="61"/>
      <c r="G153" s="53">
        <f t="shared" si="30"/>
        <v>0</v>
      </c>
      <c r="H153" s="61">
        <v>37698004.280000001</v>
      </c>
      <c r="I153" s="61"/>
      <c r="J153" s="61"/>
      <c r="K153" s="61"/>
      <c r="L153" s="61"/>
      <c r="M153" s="61"/>
      <c r="N153" s="61"/>
      <c r="O153" s="61">
        <v>37698004.280000001</v>
      </c>
      <c r="P153" s="61"/>
      <c r="Q153" s="61"/>
      <c r="R153" s="62"/>
      <c r="S153" s="49"/>
    </row>
    <row r="154" spans="2:19" ht="33.75" customHeight="1" x14ac:dyDescent="0.2">
      <c r="B154" s="58" t="s">
        <v>406</v>
      </c>
      <c r="C154" s="59" t="s">
        <v>407</v>
      </c>
      <c r="D154" s="60" t="s">
        <v>408</v>
      </c>
      <c r="E154" s="53">
        <f t="shared" si="29"/>
        <v>0</v>
      </c>
      <c r="F154" s="61"/>
      <c r="G154" s="53">
        <f t="shared" si="30"/>
        <v>0</v>
      </c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2"/>
      <c r="S154" s="49"/>
    </row>
    <row r="155" spans="2:19" ht="22.5" customHeight="1" x14ac:dyDescent="0.2">
      <c r="B155" s="58" t="s">
        <v>409</v>
      </c>
      <c r="C155" s="59" t="s">
        <v>410</v>
      </c>
      <c r="D155" s="60" t="s">
        <v>411</v>
      </c>
      <c r="E155" s="53">
        <f t="shared" si="29"/>
        <v>0</v>
      </c>
      <c r="F155" s="61"/>
      <c r="G155" s="53">
        <f t="shared" si="30"/>
        <v>0</v>
      </c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2"/>
      <c r="S155" s="49"/>
    </row>
    <row r="156" spans="2:19" ht="19.5" customHeight="1" x14ac:dyDescent="0.2">
      <c r="B156" s="55" t="s">
        <v>412</v>
      </c>
      <c r="C156" s="56" t="s">
        <v>413</v>
      </c>
      <c r="D156" s="57" t="s">
        <v>414</v>
      </c>
      <c r="E156" s="53">
        <f t="shared" si="29"/>
        <v>13061784.580000002</v>
      </c>
      <c r="F156" s="53">
        <f>F157+F158+F159+F160+F161+F162+F163</f>
        <v>0</v>
      </c>
      <c r="G156" s="53">
        <f t="shared" si="30"/>
        <v>13061784.580000002</v>
      </c>
      <c r="H156" s="53">
        <f t="shared" ref="H156:R156" si="32">H157+H158+H159+H160+H161+H162+H163</f>
        <v>0</v>
      </c>
      <c r="I156" s="53">
        <f t="shared" si="32"/>
        <v>0</v>
      </c>
      <c r="J156" s="53">
        <f t="shared" si="32"/>
        <v>0</v>
      </c>
      <c r="K156" s="53">
        <f t="shared" si="32"/>
        <v>0</v>
      </c>
      <c r="L156" s="53">
        <f t="shared" si="32"/>
        <v>0</v>
      </c>
      <c r="M156" s="53">
        <f t="shared" si="32"/>
        <v>0</v>
      </c>
      <c r="N156" s="53">
        <f t="shared" si="32"/>
        <v>0</v>
      </c>
      <c r="O156" s="53">
        <f t="shared" si="32"/>
        <v>11982908.020000001</v>
      </c>
      <c r="P156" s="53">
        <f t="shared" si="32"/>
        <v>188022.96</v>
      </c>
      <c r="Q156" s="53">
        <f t="shared" si="32"/>
        <v>890853.60000000009</v>
      </c>
      <c r="R156" s="54">
        <f t="shared" si="32"/>
        <v>0</v>
      </c>
      <c r="S156" s="49"/>
    </row>
    <row r="157" spans="2:19" ht="33.75" customHeight="1" x14ac:dyDescent="0.2">
      <c r="B157" s="58" t="s">
        <v>415</v>
      </c>
      <c r="C157" s="59" t="s">
        <v>416</v>
      </c>
      <c r="D157" s="60" t="s">
        <v>417</v>
      </c>
      <c r="E157" s="53">
        <f t="shared" si="29"/>
        <v>0</v>
      </c>
      <c r="F157" s="61"/>
      <c r="G157" s="53">
        <f t="shared" si="30"/>
        <v>0</v>
      </c>
      <c r="H157" s="61"/>
      <c r="I157" s="61"/>
      <c r="J157" s="61"/>
      <c r="K157" s="61"/>
      <c r="L157" s="61"/>
      <c r="M157" s="61"/>
      <c r="N157" s="61"/>
      <c r="O157" s="61"/>
      <c r="P157" s="61"/>
      <c r="Q157" s="61"/>
      <c r="R157" s="62"/>
      <c r="S157" s="49"/>
    </row>
    <row r="158" spans="2:19" ht="22.5" customHeight="1" x14ac:dyDescent="0.2">
      <c r="B158" s="58" t="s">
        <v>418</v>
      </c>
      <c r="C158" s="59" t="s">
        <v>419</v>
      </c>
      <c r="D158" s="60" t="s">
        <v>420</v>
      </c>
      <c r="E158" s="53">
        <f t="shared" si="29"/>
        <v>8669560.8000000007</v>
      </c>
      <c r="F158" s="61"/>
      <c r="G158" s="53">
        <f t="shared" si="30"/>
        <v>8669560.8000000007</v>
      </c>
      <c r="H158" s="61"/>
      <c r="I158" s="61"/>
      <c r="J158" s="61"/>
      <c r="K158" s="61"/>
      <c r="L158" s="61"/>
      <c r="M158" s="61"/>
      <c r="N158" s="61"/>
      <c r="O158" s="61">
        <v>8669560.8000000007</v>
      </c>
      <c r="P158" s="61"/>
      <c r="Q158" s="61"/>
      <c r="R158" s="62"/>
      <c r="S158" s="49"/>
    </row>
    <row r="159" spans="2:19" ht="22.5" customHeight="1" x14ac:dyDescent="0.2">
      <c r="B159" s="58" t="s">
        <v>421</v>
      </c>
      <c r="C159" s="59" t="s">
        <v>422</v>
      </c>
      <c r="D159" s="60" t="s">
        <v>423</v>
      </c>
      <c r="E159" s="53">
        <f t="shared" si="29"/>
        <v>0</v>
      </c>
      <c r="F159" s="61"/>
      <c r="G159" s="53">
        <f t="shared" si="30"/>
        <v>0</v>
      </c>
      <c r="H159" s="61"/>
      <c r="I159" s="61"/>
      <c r="J159" s="61"/>
      <c r="K159" s="61"/>
      <c r="L159" s="61"/>
      <c r="M159" s="61"/>
      <c r="N159" s="61"/>
      <c r="O159" s="61"/>
      <c r="P159" s="61"/>
      <c r="Q159" s="61"/>
      <c r="R159" s="62"/>
      <c r="S159" s="49"/>
    </row>
    <row r="160" spans="2:19" ht="29.25" customHeight="1" x14ac:dyDescent="0.2">
      <c r="B160" s="58" t="s">
        <v>424</v>
      </c>
      <c r="C160" s="59" t="s">
        <v>425</v>
      </c>
      <c r="D160" s="60" t="s">
        <v>426</v>
      </c>
      <c r="E160" s="53">
        <f t="shared" si="29"/>
        <v>4113008.2199999997</v>
      </c>
      <c r="F160" s="61"/>
      <c r="G160" s="53">
        <f t="shared" si="30"/>
        <v>4113008.2199999997</v>
      </c>
      <c r="H160" s="61"/>
      <c r="I160" s="61"/>
      <c r="J160" s="61"/>
      <c r="K160" s="61"/>
      <c r="L160" s="61"/>
      <c r="M160" s="61"/>
      <c r="N160" s="61"/>
      <c r="O160" s="61">
        <v>3081602.34</v>
      </c>
      <c r="P160" s="61">
        <v>188022.96</v>
      </c>
      <c r="Q160" s="61">
        <v>843382.92</v>
      </c>
      <c r="R160" s="62"/>
      <c r="S160" s="49"/>
    </row>
    <row r="161" spans="2:19" ht="33.75" customHeight="1" x14ac:dyDescent="0.2">
      <c r="B161" s="58" t="s">
        <v>427</v>
      </c>
      <c r="C161" s="59" t="s">
        <v>428</v>
      </c>
      <c r="D161" s="60" t="s">
        <v>429</v>
      </c>
      <c r="E161" s="53">
        <f t="shared" si="29"/>
        <v>0</v>
      </c>
      <c r="F161" s="61"/>
      <c r="G161" s="53">
        <f t="shared" si="30"/>
        <v>0</v>
      </c>
      <c r="H161" s="61"/>
      <c r="I161" s="61"/>
      <c r="J161" s="61"/>
      <c r="K161" s="61"/>
      <c r="L161" s="61"/>
      <c r="M161" s="61"/>
      <c r="N161" s="61"/>
      <c r="O161" s="61"/>
      <c r="P161" s="61"/>
      <c r="Q161" s="61"/>
      <c r="R161" s="62"/>
      <c r="S161" s="49"/>
    </row>
    <row r="162" spans="2:19" ht="22.5" customHeight="1" x14ac:dyDescent="0.2">
      <c r="B162" s="58" t="s">
        <v>430</v>
      </c>
      <c r="C162" s="59" t="s">
        <v>431</v>
      </c>
      <c r="D162" s="60" t="s">
        <v>432</v>
      </c>
      <c r="E162" s="53">
        <f t="shared" si="29"/>
        <v>279215.56</v>
      </c>
      <c r="F162" s="61"/>
      <c r="G162" s="53">
        <f t="shared" si="30"/>
        <v>279215.56</v>
      </c>
      <c r="H162" s="61"/>
      <c r="I162" s="61"/>
      <c r="J162" s="61"/>
      <c r="K162" s="61"/>
      <c r="L162" s="61"/>
      <c r="M162" s="61"/>
      <c r="N162" s="61"/>
      <c r="O162" s="61">
        <v>231744.88</v>
      </c>
      <c r="P162" s="61"/>
      <c r="Q162" s="61">
        <v>47470.68</v>
      </c>
      <c r="R162" s="62"/>
      <c r="S162" s="49"/>
    </row>
    <row r="163" spans="2:19" ht="22.5" customHeight="1" x14ac:dyDescent="0.2">
      <c r="B163" s="58" t="s">
        <v>433</v>
      </c>
      <c r="C163" s="59" t="s">
        <v>434</v>
      </c>
      <c r="D163" s="60" t="s">
        <v>435</v>
      </c>
      <c r="E163" s="53">
        <f t="shared" si="29"/>
        <v>0</v>
      </c>
      <c r="F163" s="61"/>
      <c r="G163" s="53">
        <f t="shared" si="30"/>
        <v>0</v>
      </c>
      <c r="H163" s="61"/>
      <c r="I163" s="61"/>
      <c r="J163" s="61"/>
      <c r="K163" s="61"/>
      <c r="L163" s="61"/>
      <c r="M163" s="61"/>
      <c r="N163" s="61"/>
      <c r="O163" s="61"/>
      <c r="P163" s="61"/>
      <c r="Q163" s="61"/>
      <c r="R163" s="62"/>
      <c r="S163" s="49"/>
    </row>
    <row r="164" spans="2:19" ht="19.5" customHeight="1" x14ac:dyDescent="0.2">
      <c r="B164" s="55" t="s">
        <v>436</v>
      </c>
      <c r="C164" s="56" t="s">
        <v>437</v>
      </c>
      <c r="D164" s="57" t="s">
        <v>438</v>
      </c>
      <c r="E164" s="53">
        <f t="shared" si="29"/>
        <v>0</v>
      </c>
      <c r="F164" s="53">
        <f>F165</f>
        <v>0</v>
      </c>
      <c r="G164" s="53">
        <f t="shared" si="30"/>
        <v>0</v>
      </c>
      <c r="H164" s="53">
        <f t="shared" ref="H164:R164" si="33">H165</f>
        <v>0</v>
      </c>
      <c r="I164" s="53">
        <f t="shared" si="33"/>
        <v>0</v>
      </c>
      <c r="J164" s="53">
        <f t="shared" si="33"/>
        <v>0</v>
      </c>
      <c r="K164" s="53">
        <f t="shared" si="33"/>
        <v>0</v>
      </c>
      <c r="L164" s="53">
        <f t="shared" si="33"/>
        <v>0</v>
      </c>
      <c r="M164" s="53">
        <f t="shared" si="33"/>
        <v>0</v>
      </c>
      <c r="N164" s="53">
        <f t="shared" si="33"/>
        <v>0</v>
      </c>
      <c r="O164" s="53">
        <f t="shared" si="33"/>
        <v>0</v>
      </c>
      <c r="P164" s="53">
        <f t="shared" si="33"/>
        <v>0</v>
      </c>
      <c r="Q164" s="53">
        <f t="shared" si="33"/>
        <v>0</v>
      </c>
      <c r="R164" s="54">
        <f t="shared" si="33"/>
        <v>0</v>
      </c>
      <c r="S164" s="49"/>
    </row>
    <row r="165" spans="2:19" ht="33.75" customHeight="1" x14ac:dyDescent="0.2">
      <c r="B165" s="58" t="s">
        <v>439</v>
      </c>
      <c r="C165" s="59" t="s">
        <v>440</v>
      </c>
      <c r="D165" s="60" t="s">
        <v>441</v>
      </c>
      <c r="E165" s="53">
        <f t="shared" si="29"/>
        <v>0</v>
      </c>
      <c r="F165" s="61"/>
      <c r="G165" s="53">
        <f t="shared" si="30"/>
        <v>0</v>
      </c>
      <c r="H165" s="61"/>
      <c r="I165" s="61"/>
      <c r="J165" s="61"/>
      <c r="K165" s="61"/>
      <c r="L165" s="61"/>
      <c r="M165" s="61"/>
      <c r="N165" s="61"/>
      <c r="O165" s="61"/>
      <c r="P165" s="61"/>
      <c r="Q165" s="61"/>
      <c r="R165" s="62"/>
      <c r="S165" s="49"/>
    </row>
    <row r="166" spans="2:19" ht="22.5" customHeight="1" x14ac:dyDescent="0.2">
      <c r="B166" s="55" t="s">
        <v>442</v>
      </c>
      <c r="C166" s="56" t="s">
        <v>443</v>
      </c>
      <c r="D166" s="57" t="s">
        <v>444</v>
      </c>
      <c r="E166" s="53">
        <f t="shared" si="29"/>
        <v>0</v>
      </c>
      <c r="F166" s="61"/>
      <c r="G166" s="53">
        <f t="shared" si="30"/>
        <v>0</v>
      </c>
      <c r="H166" s="61"/>
      <c r="I166" s="61"/>
      <c r="J166" s="61"/>
      <c r="K166" s="61"/>
      <c r="L166" s="61"/>
      <c r="M166" s="61"/>
      <c r="N166" s="61"/>
      <c r="O166" s="61">
        <v>0</v>
      </c>
      <c r="P166" s="61">
        <v>0</v>
      </c>
      <c r="Q166" s="61">
        <v>0</v>
      </c>
      <c r="R166" s="62"/>
      <c r="S166" s="49"/>
    </row>
    <row r="167" spans="2:19" ht="45" customHeight="1" x14ac:dyDescent="0.2">
      <c r="B167" s="58" t="s">
        <v>445</v>
      </c>
      <c r="C167" s="59" t="s">
        <v>446</v>
      </c>
      <c r="D167" s="60" t="s">
        <v>447</v>
      </c>
      <c r="E167" s="53">
        <f t="shared" si="29"/>
        <v>0</v>
      </c>
      <c r="F167" s="61"/>
      <c r="G167" s="53">
        <f t="shared" si="30"/>
        <v>0</v>
      </c>
      <c r="H167" s="61"/>
      <c r="I167" s="61"/>
      <c r="J167" s="61"/>
      <c r="K167" s="61"/>
      <c r="L167" s="61"/>
      <c r="M167" s="61"/>
      <c r="N167" s="61"/>
      <c r="O167" s="61"/>
      <c r="P167" s="61"/>
      <c r="Q167" s="61"/>
      <c r="R167" s="62"/>
      <c r="S167" s="49"/>
    </row>
    <row r="168" spans="2:19" ht="34.5" customHeight="1" x14ac:dyDescent="0.2">
      <c r="B168" s="58" t="s">
        <v>448</v>
      </c>
      <c r="C168" s="63" t="s">
        <v>449</v>
      </c>
      <c r="D168" s="64" t="s">
        <v>450</v>
      </c>
      <c r="E168" s="65">
        <f t="shared" si="29"/>
        <v>0</v>
      </c>
      <c r="F168" s="66"/>
      <c r="G168" s="65">
        <f t="shared" si="30"/>
        <v>0</v>
      </c>
      <c r="H168" s="66"/>
      <c r="I168" s="66"/>
      <c r="J168" s="66"/>
      <c r="K168" s="66"/>
      <c r="L168" s="66"/>
      <c r="M168" s="66"/>
      <c r="N168" s="66"/>
      <c r="O168" s="66"/>
      <c r="P168" s="66"/>
      <c r="Q168" s="66"/>
      <c r="R168" s="67"/>
      <c r="S168" s="49"/>
    </row>
    <row r="169" spans="2:19" ht="12.75" customHeight="1" x14ac:dyDescent="0.2">
      <c r="B169" s="68"/>
      <c r="C169" s="69"/>
      <c r="D169" s="69"/>
      <c r="E169" s="69"/>
      <c r="F169" s="69"/>
      <c r="G169" s="69"/>
      <c r="H169" s="69"/>
      <c r="I169" s="69"/>
      <c r="J169" s="69"/>
      <c r="K169" s="69"/>
      <c r="L169" s="69"/>
      <c r="M169" s="69"/>
      <c r="N169" s="69"/>
      <c r="O169" s="69"/>
      <c r="P169" s="69"/>
      <c r="Q169" s="69"/>
      <c r="R169" s="70" t="s">
        <v>451</v>
      </c>
    </row>
    <row r="170" spans="2:19" ht="135" customHeight="1" x14ac:dyDescent="0.2">
      <c r="B170" s="38" t="s">
        <v>26</v>
      </c>
      <c r="C170" s="39" t="s">
        <v>27</v>
      </c>
      <c r="D170" s="39" t="s">
        <v>28</v>
      </c>
      <c r="E170" s="39" t="s">
        <v>29</v>
      </c>
      <c r="F170" s="39" t="s">
        <v>30</v>
      </c>
      <c r="G170" s="39" t="s">
        <v>31</v>
      </c>
      <c r="H170" s="39" t="s">
        <v>32</v>
      </c>
      <c r="I170" s="40" t="s">
        <v>33</v>
      </c>
      <c r="J170" s="39" t="s">
        <v>34</v>
      </c>
      <c r="K170" s="39" t="s">
        <v>35</v>
      </c>
      <c r="L170" s="39" t="s">
        <v>36</v>
      </c>
      <c r="M170" s="39" t="s">
        <v>37</v>
      </c>
      <c r="N170" s="39" t="s">
        <v>38</v>
      </c>
      <c r="O170" s="39" t="s">
        <v>39</v>
      </c>
      <c r="P170" s="39" t="s">
        <v>40</v>
      </c>
      <c r="Q170" s="39" t="s">
        <v>41</v>
      </c>
      <c r="R170" s="41" t="s">
        <v>42</v>
      </c>
    </row>
    <row r="171" spans="2:19" ht="12" customHeight="1" x14ac:dyDescent="0.2">
      <c r="B171" s="71">
        <v>1</v>
      </c>
      <c r="C171" s="42">
        <v>2</v>
      </c>
      <c r="D171" s="42">
        <v>3</v>
      </c>
      <c r="E171" s="42">
        <v>4</v>
      </c>
      <c r="F171" s="42">
        <v>5</v>
      </c>
      <c r="G171" s="42">
        <v>6</v>
      </c>
      <c r="H171" s="42">
        <v>7</v>
      </c>
      <c r="I171" s="42">
        <v>8</v>
      </c>
      <c r="J171" s="42">
        <v>9</v>
      </c>
      <c r="K171" s="42">
        <v>10</v>
      </c>
      <c r="L171" s="42">
        <v>11</v>
      </c>
      <c r="M171" s="42">
        <v>12</v>
      </c>
      <c r="N171" s="42">
        <v>13</v>
      </c>
      <c r="O171" s="42">
        <v>14</v>
      </c>
      <c r="P171" s="42">
        <v>15</v>
      </c>
      <c r="Q171" s="42">
        <v>16</v>
      </c>
      <c r="R171" s="43">
        <v>17</v>
      </c>
    </row>
    <row r="172" spans="2:19" ht="43.5" customHeight="1" x14ac:dyDescent="0.2">
      <c r="B172" s="58" t="s">
        <v>452</v>
      </c>
      <c r="C172" s="79" t="s">
        <v>453</v>
      </c>
      <c r="D172" s="80" t="s">
        <v>454</v>
      </c>
      <c r="E172" s="74">
        <f t="shared" ref="E172:E202" si="34">G172+R172-F172</f>
        <v>0</v>
      </c>
      <c r="F172" s="75"/>
      <c r="G172" s="74">
        <f>I172+J172+K172+M172+L172+N172+O172+P172+Q172-H172</f>
        <v>0</v>
      </c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6"/>
      <c r="S172" s="49"/>
    </row>
    <row r="173" spans="2:19" ht="33" customHeight="1" x14ac:dyDescent="0.2">
      <c r="B173" s="58" t="s">
        <v>455</v>
      </c>
      <c r="C173" s="59" t="s">
        <v>456</v>
      </c>
      <c r="D173" s="60" t="s">
        <v>457</v>
      </c>
      <c r="E173" s="53">
        <f t="shared" si="34"/>
        <v>0</v>
      </c>
      <c r="F173" s="61"/>
      <c r="G173" s="53">
        <f t="shared" ref="G173:G202" si="35">I173+J173+K173+L173+M173+N173+O173+P173+Q173-H173</f>
        <v>0</v>
      </c>
      <c r="H173" s="61"/>
      <c r="I173" s="61"/>
      <c r="J173" s="61"/>
      <c r="K173" s="61"/>
      <c r="L173" s="61"/>
      <c r="M173" s="61"/>
      <c r="N173" s="61"/>
      <c r="O173" s="61"/>
      <c r="P173" s="61"/>
      <c r="Q173" s="61"/>
      <c r="R173" s="62"/>
      <c r="S173" s="49"/>
    </row>
    <row r="174" spans="2:19" ht="45" customHeight="1" x14ac:dyDescent="0.2">
      <c r="B174" s="58" t="s">
        <v>458</v>
      </c>
      <c r="C174" s="59" t="s">
        <v>459</v>
      </c>
      <c r="D174" s="60" t="s">
        <v>460</v>
      </c>
      <c r="E174" s="53">
        <f t="shared" si="34"/>
        <v>0</v>
      </c>
      <c r="F174" s="61"/>
      <c r="G174" s="53">
        <f t="shared" si="35"/>
        <v>0</v>
      </c>
      <c r="H174" s="61"/>
      <c r="I174" s="61"/>
      <c r="J174" s="61"/>
      <c r="K174" s="61"/>
      <c r="L174" s="61"/>
      <c r="M174" s="61"/>
      <c r="N174" s="61"/>
      <c r="O174" s="61"/>
      <c r="P174" s="61"/>
      <c r="Q174" s="61"/>
      <c r="R174" s="62"/>
      <c r="S174" s="49"/>
    </row>
    <row r="175" spans="2:19" ht="44.25" customHeight="1" x14ac:dyDescent="0.2">
      <c r="B175" s="58" t="s">
        <v>461</v>
      </c>
      <c r="C175" s="59" t="s">
        <v>462</v>
      </c>
      <c r="D175" s="60" t="s">
        <v>463</v>
      </c>
      <c r="E175" s="53">
        <f t="shared" si="34"/>
        <v>0</v>
      </c>
      <c r="F175" s="61"/>
      <c r="G175" s="53">
        <f t="shared" si="35"/>
        <v>0</v>
      </c>
      <c r="H175" s="61"/>
      <c r="I175" s="61"/>
      <c r="J175" s="61"/>
      <c r="K175" s="61"/>
      <c r="L175" s="61"/>
      <c r="M175" s="61"/>
      <c r="N175" s="61"/>
      <c r="O175" s="61"/>
      <c r="P175" s="61"/>
      <c r="Q175" s="61"/>
      <c r="R175" s="62"/>
      <c r="S175" s="49"/>
    </row>
    <row r="176" spans="2:19" ht="18.95" customHeight="1" x14ac:dyDescent="0.2">
      <c r="B176" s="55" t="s">
        <v>464</v>
      </c>
      <c r="C176" s="56" t="s">
        <v>465</v>
      </c>
      <c r="D176" s="57" t="s">
        <v>466</v>
      </c>
      <c r="E176" s="53">
        <f t="shared" si="34"/>
        <v>3265733.14</v>
      </c>
      <c r="F176" s="83">
        <f>F177+F178+F179+F180+F181+F182+F183+F184+F185</f>
        <v>0</v>
      </c>
      <c r="G176" s="53">
        <f t="shared" si="35"/>
        <v>3265733.14</v>
      </c>
      <c r="H176" s="83">
        <f t="shared" ref="H176:R176" si="36">H177+H178+H179+H180+H181+H182+H183+H184+H185</f>
        <v>0</v>
      </c>
      <c r="I176" s="83">
        <f t="shared" si="36"/>
        <v>0</v>
      </c>
      <c r="J176" s="83">
        <f t="shared" si="36"/>
        <v>0</v>
      </c>
      <c r="K176" s="83">
        <f t="shared" si="36"/>
        <v>0</v>
      </c>
      <c r="L176" s="83">
        <f t="shared" si="36"/>
        <v>0</v>
      </c>
      <c r="M176" s="83">
        <f t="shared" si="36"/>
        <v>0</v>
      </c>
      <c r="N176" s="83">
        <f t="shared" si="36"/>
        <v>0</v>
      </c>
      <c r="O176" s="83">
        <f t="shared" si="36"/>
        <v>2956007.47</v>
      </c>
      <c r="P176" s="83">
        <f t="shared" si="36"/>
        <v>74813.08</v>
      </c>
      <c r="Q176" s="83">
        <f t="shared" si="36"/>
        <v>234912.59</v>
      </c>
      <c r="R176" s="84">
        <f t="shared" si="36"/>
        <v>0</v>
      </c>
      <c r="S176" s="49"/>
    </row>
    <row r="177" spans="2:19" ht="21" customHeight="1" x14ac:dyDescent="0.2">
      <c r="B177" s="58" t="s">
        <v>467</v>
      </c>
      <c r="C177" s="59" t="s">
        <v>468</v>
      </c>
      <c r="D177" s="60" t="s">
        <v>469</v>
      </c>
      <c r="E177" s="53">
        <f t="shared" si="34"/>
        <v>38514</v>
      </c>
      <c r="F177" s="61"/>
      <c r="G177" s="53">
        <f t="shared" si="35"/>
        <v>38514</v>
      </c>
      <c r="H177" s="61"/>
      <c r="I177" s="61"/>
      <c r="J177" s="61"/>
      <c r="K177" s="61"/>
      <c r="L177" s="61"/>
      <c r="M177" s="61"/>
      <c r="N177" s="61"/>
      <c r="O177" s="61">
        <v>22831</v>
      </c>
      <c r="P177" s="61"/>
      <c r="Q177" s="61">
        <v>15683</v>
      </c>
      <c r="R177" s="62"/>
      <c r="S177" s="49"/>
    </row>
    <row r="178" spans="2:19" ht="33.75" customHeight="1" x14ac:dyDescent="0.2">
      <c r="B178" s="58" t="s">
        <v>470</v>
      </c>
      <c r="C178" s="59" t="s">
        <v>471</v>
      </c>
      <c r="D178" s="60" t="s">
        <v>472</v>
      </c>
      <c r="E178" s="53">
        <f t="shared" si="34"/>
        <v>876.76</v>
      </c>
      <c r="F178" s="61"/>
      <c r="G178" s="53">
        <f t="shared" si="35"/>
        <v>876.76</v>
      </c>
      <c r="H178" s="61"/>
      <c r="I178" s="61"/>
      <c r="J178" s="61"/>
      <c r="K178" s="61"/>
      <c r="L178" s="61"/>
      <c r="M178" s="61"/>
      <c r="N178" s="61"/>
      <c r="O178" s="61"/>
      <c r="P178" s="61"/>
      <c r="Q178" s="61">
        <v>876.76</v>
      </c>
      <c r="R178" s="62"/>
      <c r="S178" s="49"/>
    </row>
    <row r="179" spans="2:19" ht="33.75" customHeight="1" x14ac:dyDescent="0.2">
      <c r="B179" s="58" t="s">
        <v>473</v>
      </c>
      <c r="C179" s="59" t="s">
        <v>474</v>
      </c>
      <c r="D179" s="60" t="s">
        <v>475</v>
      </c>
      <c r="E179" s="53">
        <f t="shared" si="34"/>
        <v>739.71</v>
      </c>
      <c r="F179" s="61"/>
      <c r="G179" s="53">
        <f t="shared" si="35"/>
        <v>739.71</v>
      </c>
      <c r="H179" s="61"/>
      <c r="I179" s="61"/>
      <c r="J179" s="61"/>
      <c r="K179" s="61"/>
      <c r="L179" s="61"/>
      <c r="M179" s="61"/>
      <c r="N179" s="61"/>
      <c r="O179" s="61">
        <v>0</v>
      </c>
      <c r="P179" s="61"/>
      <c r="Q179" s="61">
        <v>739.71</v>
      </c>
      <c r="R179" s="62"/>
      <c r="S179" s="49"/>
    </row>
    <row r="180" spans="2:19" ht="22.5" customHeight="1" x14ac:dyDescent="0.2">
      <c r="B180" s="58" t="s">
        <v>476</v>
      </c>
      <c r="C180" s="59" t="s">
        <v>477</v>
      </c>
      <c r="D180" s="60" t="s">
        <v>478</v>
      </c>
      <c r="E180" s="53">
        <f t="shared" si="34"/>
        <v>0</v>
      </c>
      <c r="F180" s="61"/>
      <c r="G180" s="53">
        <f t="shared" si="35"/>
        <v>0</v>
      </c>
      <c r="H180" s="61"/>
      <c r="I180" s="61"/>
      <c r="J180" s="61"/>
      <c r="K180" s="61"/>
      <c r="L180" s="61"/>
      <c r="M180" s="61"/>
      <c r="N180" s="61"/>
      <c r="O180" s="61"/>
      <c r="P180" s="61"/>
      <c r="Q180" s="61"/>
      <c r="R180" s="62"/>
      <c r="S180" s="49"/>
    </row>
    <row r="181" spans="2:19" ht="22.5" customHeight="1" x14ac:dyDescent="0.2">
      <c r="B181" s="58" t="s">
        <v>479</v>
      </c>
      <c r="C181" s="59" t="s">
        <v>480</v>
      </c>
      <c r="D181" s="60" t="s">
        <v>481</v>
      </c>
      <c r="E181" s="53">
        <f t="shared" si="34"/>
        <v>250000</v>
      </c>
      <c r="F181" s="61"/>
      <c r="G181" s="53">
        <f t="shared" si="35"/>
        <v>250000</v>
      </c>
      <c r="H181" s="61"/>
      <c r="I181" s="61"/>
      <c r="J181" s="61"/>
      <c r="K181" s="61"/>
      <c r="L181" s="61"/>
      <c r="M181" s="61"/>
      <c r="N181" s="61"/>
      <c r="O181" s="61">
        <v>250000</v>
      </c>
      <c r="P181" s="61"/>
      <c r="Q181" s="61"/>
      <c r="R181" s="62"/>
      <c r="S181" s="49"/>
    </row>
    <row r="182" spans="2:19" ht="22.5" customHeight="1" x14ac:dyDescent="0.2">
      <c r="B182" s="58" t="s">
        <v>482</v>
      </c>
      <c r="C182" s="59" t="s">
        <v>483</v>
      </c>
      <c r="D182" s="60" t="s">
        <v>484</v>
      </c>
      <c r="E182" s="53">
        <f t="shared" si="34"/>
        <v>302600</v>
      </c>
      <c r="F182" s="61"/>
      <c r="G182" s="53">
        <f t="shared" si="35"/>
        <v>302600</v>
      </c>
      <c r="H182" s="61"/>
      <c r="I182" s="61"/>
      <c r="J182" s="61"/>
      <c r="K182" s="61"/>
      <c r="L182" s="61"/>
      <c r="M182" s="61"/>
      <c r="N182" s="61"/>
      <c r="O182" s="61">
        <v>196600</v>
      </c>
      <c r="P182" s="61">
        <v>10000</v>
      </c>
      <c r="Q182" s="61">
        <v>96000</v>
      </c>
      <c r="R182" s="62"/>
      <c r="S182" s="49"/>
    </row>
    <row r="183" spans="2:19" ht="22.5" customHeight="1" x14ac:dyDescent="0.2">
      <c r="B183" s="58" t="s">
        <v>485</v>
      </c>
      <c r="C183" s="59" t="s">
        <v>486</v>
      </c>
      <c r="D183" s="60" t="s">
        <v>487</v>
      </c>
      <c r="E183" s="53">
        <f t="shared" si="34"/>
        <v>2673002.6700000004</v>
      </c>
      <c r="F183" s="61"/>
      <c r="G183" s="53">
        <f t="shared" si="35"/>
        <v>2673002.6700000004</v>
      </c>
      <c r="H183" s="61"/>
      <c r="I183" s="61"/>
      <c r="J183" s="61"/>
      <c r="K183" s="61"/>
      <c r="L183" s="61"/>
      <c r="M183" s="61"/>
      <c r="N183" s="61"/>
      <c r="O183" s="61">
        <v>2486576.4700000002</v>
      </c>
      <c r="P183" s="61">
        <v>64813.08</v>
      </c>
      <c r="Q183" s="61">
        <v>121613.12</v>
      </c>
      <c r="R183" s="62"/>
      <c r="S183" s="49"/>
    </row>
    <row r="184" spans="2:19" ht="22.5" customHeight="1" x14ac:dyDescent="0.2">
      <c r="B184" s="58" t="s">
        <v>488</v>
      </c>
      <c r="C184" s="59" t="s">
        <v>489</v>
      </c>
      <c r="D184" s="60" t="s">
        <v>490</v>
      </c>
      <c r="E184" s="53">
        <f t="shared" si="34"/>
        <v>0</v>
      </c>
      <c r="F184" s="61"/>
      <c r="G184" s="53">
        <f t="shared" si="35"/>
        <v>0</v>
      </c>
      <c r="H184" s="61"/>
      <c r="I184" s="61"/>
      <c r="J184" s="61"/>
      <c r="K184" s="61"/>
      <c r="L184" s="61"/>
      <c r="M184" s="61"/>
      <c r="N184" s="61"/>
      <c r="O184" s="61"/>
      <c r="P184" s="61"/>
      <c r="Q184" s="61"/>
      <c r="R184" s="62"/>
      <c r="S184" s="49"/>
    </row>
    <row r="185" spans="2:19" ht="22.5" customHeight="1" x14ac:dyDescent="0.2">
      <c r="B185" s="58" t="s">
        <v>491</v>
      </c>
      <c r="C185" s="59" t="s">
        <v>492</v>
      </c>
      <c r="D185" s="60" t="s">
        <v>493</v>
      </c>
      <c r="E185" s="53">
        <f t="shared" si="34"/>
        <v>0</v>
      </c>
      <c r="F185" s="61"/>
      <c r="G185" s="53">
        <f t="shared" si="35"/>
        <v>0</v>
      </c>
      <c r="H185" s="61"/>
      <c r="I185" s="61"/>
      <c r="J185" s="61"/>
      <c r="K185" s="61"/>
      <c r="L185" s="61"/>
      <c r="M185" s="61"/>
      <c r="N185" s="61"/>
      <c r="O185" s="61"/>
      <c r="P185" s="61"/>
      <c r="Q185" s="61"/>
      <c r="R185" s="62"/>
      <c r="S185" s="49"/>
    </row>
    <row r="186" spans="2:19" ht="18.95" customHeight="1" x14ac:dyDescent="0.2">
      <c r="B186" s="55" t="s">
        <v>494</v>
      </c>
      <c r="C186" s="56" t="s">
        <v>495</v>
      </c>
      <c r="D186" s="57" t="s">
        <v>496</v>
      </c>
      <c r="E186" s="53">
        <f t="shared" si="34"/>
        <v>4407890.13</v>
      </c>
      <c r="F186" s="83">
        <f>F187+F188+F189+F190+F191+F192+F193</f>
        <v>0</v>
      </c>
      <c r="G186" s="53">
        <f t="shared" si="35"/>
        <v>4407890.13</v>
      </c>
      <c r="H186" s="83">
        <f t="shared" ref="H186:R186" si="37">H187+H188+H189+H190+H191+H192+H193</f>
        <v>0</v>
      </c>
      <c r="I186" s="83">
        <f t="shared" si="37"/>
        <v>0</v>
      </c>
      <c r="J186" s="83">
        <f t="shared" si="37"/>
        <v>0</v>
      </c>
      <c r="K186" s="83">
        <f t="shared" si="37"/>
        <v>0</v>
      </c>
      <c r="L186" s="83">
        <f t="shared" si="37"/>
        <v>0</v>
      </c>
      <c r="M186" s="83">
        <f t="shared" si="37"/>
        <v>0</v>
      </c>
      <c r="N186" s="83">
        <f t="shared" si="37"/>
        <v>0</v>
      </c>
      <c r="O186" s="83">
        <f t="shared" si="37"/>
        <v>1479776.54</v>
      </c>
      <c r="P186" s="83">
        <f t="shared" si="37"/>
        <v>362668.94999999995</v>
      </c>
      <c r="Q186" s="83">
        <f t="shared" si="37"/>
        <v>2565444.64</v>
      </c>
      <c r="R186" s="84">
        <f t="shared" si="37"/>
        <v>0</v>
      </c>
      <c r="S186" s="49"/>
    </row>
    <row r="187" spans="2:19" ht="33.75" customHeight="1" x14ac:dyDescent="0.2">
      <c r="B187" s="58" t="s">
        <v>497</v>
      </c>
      <c r="C187" s="59" t="s">
        <v>498</v>
      </c>
      <c r="D187" s="60" t="s">
        <v>499</v>
      </c>
      <c r="E187" s="53">
        <f t="shared" si="34"/>
        <v>0</v>
      </c>
      <c r="F187" s="61"/>
      <c r="G187" s="53">
        <f t="shared" si="35"/>
        <v>0</v>
      </c>
      <c r="H187" s="61"/>
      <c r="I187" s="61"/>
      <c r="J187" s="61"/>
      <c r="K187" s="61"/>
      <c r="L187" s="61"/>
      <c r="M187" s="61"/>
      <c r="N187" s="61"/>
      <c r="O187" s="61"/>
      <c r="P187" s="61"/>
      <c r="Q187" s="61"/>
      <c r="R187" s="62"/>
      <c r="S187" s="49"/>
    </row>
    <row r="188" spans="2:19" ht="18.95" customHeight="1" x14ac:dyDescent="0.2">
      <c r="B188" s="58" t="s">
        <v>221</v>
      </c>
      <c r="C188" s="59" t="s">
        <v>500</v>
      </c>
      <c r="D188" s="60" t="s">
        <v>501</v>
      </c>
      <c r="E188" s="53">
        <f t="shared" si="34"/>
        <v>13400</v>
      </c>
      <c r="F188" s="61"/>
      <c r="G188" s="53">
        <f t="shared" si="35"/>
        <v>13400</v>
      </c>
      <c r="H188" s="61"/>
      <c r="I188" s="61"/>
      <c r="J188" s="61"/>
      <c r="K188" s="61"/>
      <c r="L188" s="61"/>
      <c r="M188" s="61"/>
      <c r="N188" s="61"/>
      <c r="O188" s="61"/>
      <c r="P188" s="61"/>
      <c r="Q188" s="61">
        <v>13400</v>
      </c>
      <c r="R188" s="62"/>
      <c r="S188" s="49"/>
    </row>
    <row r="189" spans="2:19" ht="18.95" customHeight="1" x14ac:dyDescent="0.2">
      <c r="B189" s="58" t="s">
        <v>224</v>
      </c>
      <c r="C189" s="59" t="s">
        <v>502</v>
      </c>
      <c r="D189" s="60" t="s">
        <v>503</v>
      </c>
      <c r="E189" s="53">
        <f t="shared" si="34"/>
        <v>1004696.88</v>
      </c>
      <c r="F189" s="61"/>
      <c r="G189" s="53">
        <f t="shared" si="35"/>
        <v>1004696.88</v>
      </c>
      <c r="H189" s="61"/>
      <c r="I189" s="61"/>
      <c r="J189" s="61"/>
      <c r="K189" s="61"/>
      <c r="L189" s="61"/>
      <c r="M189" s="61"/>
      <c r="N189" s="61"/>
      <c r="O189" s="61">
        <v>565551.78</v>
      </c>
      <c r="P189" s="61"/>
      <c r="Q189" s="61">
        <v>439145.1</v>
      </c>
      <c r="R189" s="62"/>
      <c r="S189" s="49"/>
    </row>
    <row r="190" spans="2:19" ht="18.95" customHeight="1" x14ac:dyDescent="0.2">
      <c r="B190" s="58" t="s">
        <v>227</v>
      </c>
      <c r="C190" s="59" t="s">
        <v>504</v>
      </c>
      <c r="D190" s="60" t="s">
        <v>505</v>
      </c>
      <c r="E190" s="53">
        <f t="shared" si="34"/>
        <v>147618.60999999999</v>
      </c>
      <c r="F190" s="61"/>
      <c r="G190" s="53">
        <f t="shared" si="35"/>
        <v>147618.60999999999</v>
      </c>
      <c r="H190" s="61"/>
      <c r="I190" s="61"/>
      <c r="J190" s="61"/>
      <c r="K190" s="61"/>
      <c r="L190" s="61"/>
      <c r="M190" s="61"/>
      <c r="N190" s="61"/>
      <c r="O190" s="61">
        <v>10194.370000000001</v>
      </c>
      <c r="P190" s="61"/>
      <c r="Q190" s="61">
        <v>137424.24</v>
      </c>
      <c r="R190" s="62"/>
      <c r="S190" s="49"/>
    </row>
    <row r="191" spans="2:19" ht="18.95" customHeight="1" x14ac:dyDescent="0.2">
      <c r="B191" s="58" t="s">
        <v>230</v>
      </c>
      <c r="C191" s="59" t="s">
        <v>506</v>
      </c>
      <c r="D191" s="60" t="s">
        <v>507</v>
      </c>
      <c r="E191" s="53">
        <f t="shared" si="34"/>
        <v>29727.4</v>
      </c>
      <c r="F191" s="61"/>
      <c r="G191" s="53">
        <f t="shared" si="35"/>
        <v>29727.4</v>
      </c>
      <c r="H191" s="61"/>
      <c r="I191" s="61"/>
      <c r="J191" s="61"/>
      <c r="K191" s="61"/>
      <c r="L191" s="61"/>
      <c r="M191" s="61"/>
      <c r="N191" s="61"/>
      <c r="O191" s="61">
        <v>0</v>
      </c>
      <c r="P191" s="61">
        <v>29727.4</v>
      </c>
      <c r="Q191" s="61"/>
      <c r="R191" s="62"/>
      <c r="S191" s="49"/>
    </row>
    <row r="192" spans="2:19" ht="18.95" customHeight="1" x14ac:dyDescent="0.2">
      <c r="B192" s="58" t="s">
        <v>508</v>
      </c>
      <c r="C192" s="59" t="s">
        <v>509</v>
      </c>
      <c r="D192" s="60" t="s">
        <v>510</v>
      </c>
      <c r="E192" s="53">
        <f t="shared" si="34"/>
        <v>2885269.19</v>
      </c>
      <c r="F192" s="61"/>
      <c r="G192" s="53">
        <f t="shared" si="35"/>
        <v>2885269.19</v>
      </c>
      <c r="H192" s="61"/>
      <c r="I192" s="61"/>
      <c r="J192" s="61"/>
      <c r="K192" s="61"/>
      <c r="L192" s="61"/>
      <c r="M192" s="61"/>
      <c r="N192" s="61"/>
      <c r="O192" s="61">
        <v>822019.39</v>
      </c>
      <c r="P192" s="61">
        <v>109250</v>
      </c>
      <c r="Q192" s="61">
        <v>1953999.8</v>
      </c>
      <c r="R192" s="62"/>
      <c r="S192" s="49"/>
    </row>
    <row r="193" spans="2:19" ht="18.95" customHeight="1" x14ac:dyDescent="0.2">
      <c r="B193" s="58" t="s">
        <v>511</v>
      </c>
      <c r="C193" s="59" t="s">
        <v>512</v>
      </c>
      <c r="D193" s="60" t="s">
        <v>513</v>
      </c>
      <c r="E193" s="53">
        <f t="shared" si="34"/>
        <v>327178.05</v>
      </c>
      <c r="F193" s="61"/>
      <c r="G193" s="53">
        <f t="shared" si="35"/>
        <v>327178.05</v>
      </c>
      <c r="H193" s="61"/>
      <c r="I193" s="61"/>
      <c r="J193" s="61"/>
      <c r="K193" s="61"/>
      <c r="L193" s="61"/>
      <c r="M193" s="61"/>
      <c r="N193" s="61"/>
      <c r="O193" s="61">
        <v>82011</v>
      </c>
      <c r="P193" s="61">
        <v>223691.55</v>
      </c>
      <c r="Q193" s="61">
        <v>21475.5</v>
      </c>
      <c r="R193" s="62"/>
      <c r="S193" s="49"/>
    </row>
    <row r="194" spans="2:19" ht="19.5" customHeight="1" x14ac:dyDescent="0.2">
      <c r="B194" s="50" t="s">
        <v>514</v>
      </c>
      <c r="C194" s="56" t="s">
        <v>515</v>
      </c>
      <c r="D194" s="57"/>
      <c r="E194" s="53">
        <f t="shared" si="34"/>
        <v>88887262.00999999</v>
      </c>
      <c r="F194" s="53">
        <f>F207+F195</f>
        <v>0</v>
      </c>
      <c r="G194" s="53">
        <f t="shared" si="35"/>
        <v>88887262.00999999</v>
      </c>
      <c r="H194" s="53">
        <f t="shared" ref="H194:R194" si="38">H207+H195</f>
        <v>0</v>
      </c>
      <c r="I194" s="53">
        <f t="shared" si="38"/>
        <v>0</v>
      </c>
      <c r="J194" s="53">
        <f t="shared" si="38"/>
        <v>0</v>
      </c>
      <c r="K194" s="53">
        <f t="shared" si="38"/>
        <v>0</v>
      </c>
      <c r="L194" s="53">
        <f t="shared" si="38"/>
        <v>0</v>
      </c>
      <c r="M194" s="53">
        <f t="shared" si="38"/>
        <v>0</v>
      </c>
      <c r="N194" s="53">
        <f t="shared" si="38"/>
        <v>0</v>
      </c>
      <c r="O194" s="53">
        <f t="shared" si="38"/>
        <v>7023215.8799999999</v>
      </c>
      <c r="P194" s="53">
        <f t="shared" si="38"/>
        <v>80759238.530000001</v>
      </c>
      <c r="Q194" s="53">
        <f t="shared" si="38"/>
        <v>1104807.6000000001</v>
      </c>
      <c r="R194" s="54">
        <f t="shared" si="38"/>
        <v>0</v>
      </c>
      <c r="S194" s="49"/>
    </row>
    <row r="195" spans="2:19" ht="18.95" customHeight="1" x14ac:dyDescent="0.2">
      <c r="B195" s="55" t="s">
        <v>516</v>
      </c>
      <c r="C195" s="56" t="s">
        <v>517</v>
      </c>
      <c r="D195" s="57"/>
      <c r="E195" s="53">
        <f t="shared" si="34"/>
        <v>13649971.209999999</v>
      </c>
      <c r="F195" s="53">
        <f>F196+F197+F198+F199+F202+F206</f>
        <v>0</v>
      </c>
      <c r="G195" s="53">
        <f t="shared" si="35"/>
        <v>13649971.209999999</v>
      </c>
      <c r="H195" s="53">
        <f t="shared" ref="H195:R195" si="39">H196+H197+H198+H199+H202+H206</f>
        <v>0</v>
      </c>
      <c r="I195" s="53">
        <f t="shared" si="39"/>
        <v>0</v>
      </c>
      <c r="J195" s="53">
        <f t="shared" si="39"/>
        <v>0</v>
      </c>
      <c r="K195" s="53">
        <f t="shared" si="39"/>
        <v>0</v>
      </c>
      <c r="L195" s="53">
        <f t="shared" si="39"/>
        <v>0</v>
      </c>
      <c r="M195" s="53">
        <f t="shared" si="39"/>
        <v>0</v>
      </c>
      <c r="N195" s="53">
        <f t="shared" si="39"/>
        <v>0</v>
      </c>
      <c r="O195" s="53">
        <f t="shared" si="39"/>
        <v>7023215.8799999999</v>
      </c>
      <c r="P195" s="53">
        <f t="shared" si="39"/>
        <v>5521947.7300000004</v>
      </c>
      <c r="Q195" s="53">
        <f t="shared" si="39"/>
        <v>1104807.6000000001</v>
      </c>
      <c r="R195" s="54">
        <f t="shared" si="39"/>
        <v>0</v>
      </c>
      <c r="S195" s="49"/>
    </row>
    <row r="196" spans="2:19" ht="22.5" customHeight="1" x14ac:dyDescent="0.2">
      <c r="B196" s="58" t="s">
        <v>207</v>
      </c>
      <c r="C196" s="59" t="s">
        <v>518</v>
      </c>
      <c r="D196" s="60" t="s">
        <v>519</v>
      </c>
      <c r="E196" s="53">
        <f t="shared" si="34"/>
        <v>13649971.209999999</v>
      </c>
      <c r="F196" s="61"/>
      <c r="G196" s="53">
        <f t="shared" si="35"/>
        <v>13649971.209999999</v>
      </c>
      <c r="H196" s="61"/>
      <c r="I196" s="61"/>
      <c r="J196" s="61"/>
      <c r="K196" s="61"/>
      <c r="L196" s="61"/>
      <c r="M196" s="61"/>
      <c r="N196" s="61"/>
      <c r="O196" s="61">
        <v>7023215.8799999999</v>
      </c>
      <c r="P196" s="61">
        <v>5521947.7300000004</v>
      </c>
      <c r="Q196" s="61">
        <v>1104807.6000000001</v>
      </c>
      <c r="R196" s="62"/>
      <c r="S196" s="49"/>
    </row>
    <row r="197" spans="2:19" ht="18.95" customHeight="1" x14ac:dyDescent="0.2">
      <c r="B197" s="58" t="s">
        <v>210</v>
      </c>
      <c r="C197" s="59" t="s">
        <v>520</v>
      </c>
      <c r="D197" s="60" t="s">
        <v>521</v>
      </c>
      <c r="E197" s="53">
        <f t="shared" si="34"/>
        <v>0</v>
      </c>
      <c r="F197" s="61"/>
      <c r="G197" s="53">
        <f t="shared" si="35"/>
        <v>0</v>
      </c>
      <c r="H197" s="61"/>
      <c r="I197" s="61"/>
      <c r="J197" s="61"/>
      <c r="K197" s="61"/>
      <c r="L197" s="61"/>
      <c r="M197" s="61"/>
      <c r="N197" s="61"/>
      <c r="O197" s="61"/>
      <c r="P197" s="61"/>
      <c r="Q197" s="61"/>
      <c r="R197" s="62"/>
      <c r="S197" s="49"/>
    </row>
    <row r="198" spans="2:19" ht="18.95" customHeight="1" x14ac:dyDescent="0.2">
      <c r="B198" s="58" t="s">
        <v>213</v>
      </c>
      <c r="C198" s="59" t="s">
        <v>522</v>
      </c>
      <c r="D198" s="60" t="s">
        <v>523</v>
      </c>
      <c r="E198" s="53">
        <f t="shared" si="34"/>
        <v>0</v>
      </c>
      <c r="F198" s="61"/>
      <c r="G198" s="53">
        <f t="shared" si="35"/>
        <v>0</v>
      </c>
      <c r="H198" s="61"/>
      <c r="I198" s="61"/>
      <c r="J198" s="61"/>
      <c r="K198" s="61"/>
      <c r="L198" s="61"/>
      <c r="M198" s="61"/>
      <c r="N198" s="61"/>
      <c r="O198" s="61"/>
      <c r="P198" s="61"/>
      <c r="Q198" s="61"/>
      <c r="R198" s="62"/>
      <c r="S198" s="49"/>
    </row>
    <row r="199" spans="2:19" ht="18.95" customHeight="1" x14ac:dyDescent="0.2">
      <c r="B199" s="82" t="s">
        <v>216</v>
      </c>
      <c r="C199" s="56" t="s">
        <v>524</v>
      </c>
      <c r="D199" s="57" t="s">
        <v>496</v>
      </c>
      <c r="E199" s="53">
        <f t="shared" si="34"/>
        <v>0</v>
      </c>
      <c r="F199" s="53">
        <f>F200+F201</f>
        <v>0</v>
      </c>
      <c r="G199" s="53">
        <f t="shared" si="35"/>
        <v>0</v>
      </c>
      <c r="H199" s="53">
        <f t="shared" ref="H199:R199" si="40">H200+H201</f>
        <v>0</v>
      </c>
      <c r="I199" s="53">
        <f t="shared" si="40"/>
        <v>0</v>
      </c>
      <c r="J199" s="53">
        <f t="shared" si="40"/>
        <v>0</v>
      </c>
      <c r="K199" s="53">
        <f t="shared" si="40"/>
        <v>0</v>
      </c>
      <c r="L199" s="53">
        <f t="shared" si="40"/>
        <v>0</v>
      </c>
      <c r="M199" s="53">
        <f t="shared" si="40"/>
        <v>0</v>
      </c>
      <c r="N199" s="53">
        <f t="shared" si="40"/>
        <v>0</v>
      </c>
      <c r="O199" s="53">
        <f t="shared" si="40"/>
        <v>0</v>
      </c>
      <c r="P199" s="53">
        <f t="shared" si="40"/>
        <v>0</v>
      </c>
      <c r="Q199" s="53">
        <f t="shared" si="40"/>
        <v>0</v>
      </c>
      <c r="R199" s="54">
        <f t="shared" si="40"/>
        <v>0</v>
      </c>
      <c r="S199" s="49"/>
    </row>
    <row r="200" spans="2:19" ht="21.75" customHeight="1" x14ac:dyDescent="0.2">
      <c r="B200" s="85" t="s">
        <v>525</v>
      </c>
      <c r="C200" s="59" t="s">
        <v>526</v>
      </c>
      <c r="D200" s="60" t="s">
        <v>510</v>
      </c>
      <c r="E200" s="53">
        <f t="shared" si="34"/>
        <v>0</v>
      </c>
      <c r="F200" s="61"/>
      <c r="G200" s="53">
        <f t="shared" si="35"/>
        <v>0</v>
      </c>
      <c r="H200" s="61"/>
      <c r="I200" s="61"/>
      <c r="J200" s="61"/>
      <c r="K200" s="61"/>
      <c r="L200" s="61"/>
      <c r="M200" s="61"/>
      <c r="N200" s="61"/>
      <c r="O200" s="61"/>
      <c r="P200" s="61"/>
      <c r="Q200" s="61"/>
      <c r="R200" s="62"/>
      <c r="S200" s="49"/>
    </row>
    <row r="201" spans="2:19" ht="22.5" customHeight="1" x14ac:dyDescent="0.2">
      <c r="B201" s="85" t="s">
        <v>527</v>
      </c>
      <c r="C201" s="59" t="s">
        <v>528</v>
      </c>
      <c r="D201" s="60" t="s">
        <v>529</v>
      </c>
      <c r="E201" s="53">
        <f t="shared" si="34"/>
        <v>0</v>
      </c>
      <c r="F201" s="61"/>
      <c r="G201" s="53">
        <f t="shared" si="35"/>
        <v>0</v>
      </c>
      <c r="H201" s="61"/>
      <c r="I201" s="61"/>
      <c r="J201" s="61"/>
      <c r="K201" s="61"/>
      <c r="L201" s="61"/>
      <c r="M201" s="61"/>
      <c r="N201" s="61"/>
      <c r="O201" s="61"/>
      <c r="P201" s="61"/>
      <c r="Q201" s="61"/>
      <c r="R201" s="62"/>
      <c r="S201" s="49"/>
    </row>
    <row r="202" spans="2:19" ht="18.95" customHeight="1" x14ac:dyDescent="0.2">
      <c r="B202" s="58" t="s">
        <v>530</v>
      </c>
      <c r="C202" s="63" t="s">
        <v>531</v>
      </c>
      <c r="D202" s="64" t="s">
        <v>532</v>
      </c>
      <c r="E202" s="65">
        <f t="shared" si="34"/>
        <v>0</v>
      </c>
      <c r="F202" s="66"/>
      <c r="G202" s="65">
        <f t="shared" si="35"/>
        <v>0</v>
      </c>
      <c r="H202" s="66"/>
      <c r="I202" s="66"/>
      <c r="J202" s="66"/>
      <c r="K202" s="66"/>
      <c r="L202" s="66"/>
      <c r="M202" s="66"/>
      <c r="N202" s="66"/>
      <c r="O202" s="66"/>
      <c r="P202" s="66"/>
      <c r="Q202" s="66"/>
      <c r="R202" s="67"/>
      <c r="S202" s="49"/>
    </row>
    <row r="203" spans="2:19" ht="12.75" customHeight="1" x14ac:dyDescent="0.2">
      <c r="B203" s="100"/>
      <c r="C203" s="101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2"/>
      <c r="O203" s="102"/>
      <c r="P203" s="102"/>
      <c r="Q203" s="102"/>
      <c r="R203" s="70" t="s">
        <v>533</v>
      </c>
    </row>
    <row r="204" spans="2:19" ht="135" customHeight="1" x14ac:dyDescent="0.2">
      <c r="B204" s="38" t="s">
        <v>26</v>
      </c>
      <c r="C204" s="39" t="s">
        <v>27</v>
      </c>
      <c r="D204" s="39" t="s">
        <v>28</v>
      </c>
      <c r="E204" s="39" t="s">
        <v>29</v>
      </c>
      <c r="F204" s="39" t="s">
        <v>30</v>
      </c>
      <c r="G204" s="39" t="s">
        <v>31</v>
      </c>
      <c r="H204" s="39" t="s">
        <v>32</v>
      </c>
      <c r="I204" s="40" t="s">
        <v>33</v>
      </c>
      <c r="J204" s="39" t="s">
        <v>34</v>
      </c>
      <c r="K204" s="39" t="s">
        <v>35</v>
      </c>
      <c r="L204" s="39" t="s">
        <v>36</v>
      </c>
      <c r="M204" s="39" t="s">
        <v>37</v>
      </c>
      <c r="N204" s="39" t="s">
        <v>38</v>
      </c>
      <c r="O204" s="39" t="s">
        <v>39</v>
      </c>
      <c r="P204" s="39" t="s">
        <v>40</v>
      </c>
      <c r="Q204" s="39" t="s">
        <v>41</v>
      </c>
      <c r="R204" s="41" t="s">
        <v>42</v>
      </c>
    </row>
    <row r="205" spans="2:19" ht="12" customHeight="1" x14ac:dyDescent="0.2">
      <c r="B205" s="38">
        <v>1</v>
      </c>
      <c r="C205" s="42">
        <v>2</v>
      </c>
      <c r="D205" s="42">
        <v>3</v>
      </c>
      <c r="E205" s="42">
        <v>4</v>
      </c>
      <c r="F205" s="42">
        <v>5</v>
      </c>
      <c r="G205" s="42">
        <v>6</v>
      </c>
      <c r="H205" s="42">
        <v>7</v>
      </c>
      <c r="I205" s="42">
        <v>8</v>
      </c>
      <c r="J205" s="42">
        <v>9</v>
      </c>
      <c r="K205" s="42">
        <v>10</v>
      </c>
      <c r="L205" s="42">
        <v>11</v>
      </c>
      <c r="M205" s="42">
        <v>12</v>
      </c>
      <c r="N205" s="42">
        <v>13</v>
      </c>
      <c r="O205" s="42">
        <v>14</v>
      </c>
      <c r="P205" s="42">
        <v>15</v>
      </c>
      <c r="Q205" s="42">
        <v>16</v>
      </c>
      <c r="R205" s="43">
        <v>17</v>
      </c>
    </row>
    <row r="206" spans="2:19" ht="22.5" customHeight="1" x14ac:dyDescent="0.2">
      <c r="B206" s="103" t="s">
        <v>534</v>
      </c>
      <c r="C206" s="79" t="s">
        <v>535</v>
      </c>
      <c r="D206" s="80" t="s">
        <v>536</v>
      </c>
      <c r="E206" s="74">
        <f t="shared" ref="E206:E226" si="41">G206+R206-F206</f>
        <v>0</v>
      </c>
      <c r="F206" s="75"/>
      <c r="G206" s="74">
        <f t="shared" ref="G206:G226" si="42">I206+J206+K206+L206+M206+N206+O206+P206+Q206-H206</f>
        <v>0</v>
      </c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6"/>
      <c r="S206" s="49"/>
    </row>
    <row r="207" spans="2:19" ht="19.5" customHeight="1" x14ac:dyDescent="0.2">
      <c r="B207" s="55" t="s">
        <v>537</v>
      </c>
      <c r="C207" s="56" t="s">
        <v>538</v>
      </c>
      <c r="D207" s="57"/>
      <c r="E207" s="53">
        <f t="shared" si="41"/>
        <v>75237290.799999997</v>
      </c>
      <c r="F207" s="53">
        <f>F208+F209+F210+F220</f>
        <v>0</v>
      </c>
      <c r="G207" s="53">
        <f t="shared" si="42"/>
        <v>75237290.799999997</v>
      </c>
      <c r="H207" s="53">
        <f t="shared" ref="H207:R207" si="43">H208+H209+H210+H220</f>
        <v>0</v>
      </c>
      <c r="I207" s="53">
        <f t="shared" si="43"/>
        <v>0</v>
      </c>
      <c r="J207" s="53">
        <f t="shared" si="43"/>
        <v>0</v>
      </c>
      <c r="K207" s="53">
        <f t="shared" si="43"/>
        <v>0</v>
      </c>
      <c r="L207" s="53">
        <f t="shared" si="43"/>
        <v>0</v>
      </c>
      <c r="M207" s="53">
        <f t="shared" si="43"/>
        <v>0</v>
      </c>
      <c r="N207" s="53">
        <f t="shared" si="43"/>
        <v>0</v>
      </c>
      <c r="O207" s="53">
        <f t="shared" si="43"/>
        <v>0</v>
      </c>
      <c r="P207" s="53">
        <f t="shared" si="43"/>
        <v>75237290.799999997</v>
      </c>
      <c r="Q207" s="53">
        <f t="shared" si="43"/>
        <v>0</v>
      </c>
      <c r="R207" s="54">
        <f t="shared" si="43"/>
        <v>0</v>
      </c>
      <c r="S207" s="49"/>
    </row>
    <row r="208" spans="2:19" ht="33.75" customHeight="1" x14ac:dyDescent="0.2">
      <c r="B208" s="58" t="s">
        <v>539</v>
      </c>
      <c r="C208" s="59" t="s">
        <v>540</v>
      </c>
      <c r="D208" s="60" t="s">
        <v>541</v>
      </c>
      <c r="E208" s="53">
        <f t="shared" si="41"/>
        <v>0</v>
      </c>
      <c r="F208" s="61"/>
      <c r="G208" s="53">
        <f t="shared" si="42"/>
        <v>0</v>
      </c>
      <c r="H208" s="61"/>
      <c r="I208" s="61"/>
      <c r="J208" s="61"/>
      <c r="K208" s="61"/>
      <c r="L208" s="61"/>
      <c r="M208" s="61"/>
      <c r="N208" s="61"/>
      <c r="O208" s="61"/>
      <c r="P208" s="61"/>
      <c r="Q208" s="61"/>
      <c r="R208" s="62"/>
      <c r="S208" s="49"/>
    </row>
    <row r="209" spans="2:19" ht="19.5" customHeight="1" x14ac:dyDescent="0.2">
      <c r="B209" s="58" t="s">
        <v>247</v>
      </c>
      <c r="C209" s="59" t="s">
        <v>542</v>
      </c>
      <c r="D209" s="60" t="s">
        <v>543</v>
      </c>
      <c r="E209" s="53">
        <f t="shared" si="41"/>
        <v>75237290.799999997</v>
      </c>
      <c r="F209" s="61"/>
      <c r="G209" s="53">
        <f t="shared" si="42"/>
        <v>75237290.799999997</v>
      </c>
      <c r="H209" s="61"/>
      <c r="I209" s="61"/>
      <c r="J209" s="61"/>
      <c r="K209" s="61"/>
      <c r="L209" s="61"/>
      <c r="M209" s="61"/>
      <c r="N209" s="61"/>
      <c r="O209" s="61"/>
      <c r="P209" s="61">
        <v>75237290.799999997</v>
      </c>
      <c r="Q209" s="61"/>
      <c r="R209" s="62"/>
      <c r="S209" s="49"/>
    </row>
    <row r="210" spans="2:19" ht="19.5" customHeight="1" x14ac:dyDescent="0.2">
      <c r="B210" s="82" t="s">
        <v>544</v>
      </c>
      <c r="C210" s="56" t="s">
        <v>545</v>
      </c>
      <c r="D210" s="57" t="s">
        <v>546</v>
      </c>
      <c r="E210" s="53">
        <f t="shared" si="41"/>
        <v>0</v>
      </c>
      <c r="F210" s="83">
        <f>F211+F212+F213+F214+F215+F216+F217+F218+F219</f>
        <v>0</v>
      </c>
      <c r="G210" s="53">
        <f t="shared" si="42"/>
        <v>0</v>
      </c>
      <c r="H210" s="83">
        <f t="shared" ref="H210:R210" si="44">H211+H212+H213+H214+H215+H216+H217+H218+H219</f>
        <v>0</v>
      </c>
      <c r="I210" s="83">
        <f t="shared" si="44"/>
        <v>0</v>
      </c>
      <c r="J210" s="83">
        <f t="shared" si="44"/>
        <v>0</v>
      </c>
      <c r="K210" s="83">
        <f t="shared" si="44"/>
        <v>0</v>
      </c>
      <c r="L210" s="83">
        <f t="shared" si="44"/>
        <v>0</v>
      </c>
      <c r="M210" s="83">
        <f t="shared" si="44"/>
        <v>0</v>
      </c>
      <c r="N210" s="83">
        <f t="shared" si="44"/>
        <v>0</v>
      </c>
      <c r="O210" s="83">
        <f t="shared" si="44"/>
        <v>0</v>
      </c>
      <c r="P210" s="83">
        <f t="shared" si="44"/>
        <v>0</v>
      </c>
      <c r="Q210" s="83">
        <f t="shared" si="44"/>
        <v>0</v>
      </c>
      <c r="R210" s="84">
        <f t="shared" si="44"/>
        <v>0</v>
      </c>
      <c r="S210" s="49"/>
    </row>
    <row r="211" spans="2:19" ht="33.75" customHeight="1" x14ac:dyDescent="0.2">
      <c r="B211" s="85" t="s">
        <v>547</v>
      </c>
      <c r="C211" s="59" t="s">
        <v>548</v>
      </c>
      <c r="D211" s="60" t="s">
        <v>549</v>
      </c>
      <c r="E211" s="53">
        <f t="shared" si="41"/>
        <v>0</v>
      </c>
      <c r="F211" s="61"/>
      <c r="G211" s="53">
        <f t="shared" si="42"/>
        <v>0</v>
      </c>
      <c r="H211" s="61"/>
      <c r="I211" s="61"/>
      <c r="J211" s="61"/>
      <c r="K211" s="61"/>
      <c r="L211" s="61"/>
      <c r="M211" s="61"/>
      <c r="N211" s="61"/>
      <c r="O211" s="61"/>
      <c r="P211" s="61"/>
      <c r="Q211" s="61"/>
      <c r="R211" s="62"/>
      <c r="S211" s="49"/>
    </row>
    <row r="212" spans="2:19" ht="19.5" customHeight="1" x14ac:dyDescent="0.2">
      <c r="B212" s="85" t="s">
        <v>550</v>
      </c>
      <c r="C212" s="59" t="s">
        <v>551</v>
      </c>
      <c r="D212" s="60" t="s">
        <v>552</v>
      </c>
      <c r="E212" s="53">
        <f t="shared" si="41"/>
        <v>0</v>
      </c>
      <c r="F212" s="61"/>
      <c r="G212" s="53">
        <f t="shared" si="42"/>
        <v>0</v>
      </c>
      <c r="H212" s="61"/>
      <c r="I212" s="61"/>
      <c r="J212" s="61"/>
      <c r="K212" s="61"/>
      <c r="L212" s="61"/>
      <c r="M212" s="61"/>
      <c r="N212" s="61"/>
      <c r="O212" s="61"/>
      <c r="P212" s="61"/>
      <c r="Q212" s="61"/>
      <c r="R212" s="62"/>
      <c r="S212" s="49"/>
    </row>
    <row r="213" spans="2:19" ht="19.5" customHeight="1" x14ac:dyDescent="0.2">
      <c r="B213" s="85" t="s">
        <v>553</v>
      </c>
      <c r="C213" s="59" t="s">
        <v>554</v>
      </c>
      <c r="D213" s="60" t="s">
        <v>555</v>
      </c>
      <c r="E213" s="53">
        <f t="shared" si="41"/>
        <v>0</v>
      </c>
      <c r="F213" s="61"/>
      <c r="G213" s="53">
        <f t="shared" si="42"/>
        <v>0</v>
      </c>
      <c r="H213" s="61"/>
      <c r="I213" s="61"/>
      <c r="J213" s="61"/>
      <c r="K213" s="61"/>
      <c r="L213" s="61"/>
      <c r="M213" s="61"/>
      <c r="N213" s="61"/>
      <c r="O213" s="61"/>
      <c r="P213" s="61"/>
      <c r="Q213" s="61"/>
      <c r="R213" s="62"/>
      <c r="S213" s="49"/>
    </row>
    <row r="214" spans="2:19" ht="19.5" customHeight="1" x14ac:dyDescent="0.2">
      <c r="B214" s="85" t="s">
        <v>556</v>
      </c>
      <c r="C214" s="59" t="s">
        <v>557</v>
      </c>
      <c r="D214" s="60" t="s">
        <v>558</v>
      </c>
      <c r="E214" s="53">
        <f t="shared" si="41"/>
        <v>0</v>
      </c>
      <c r="F214" s="61"/>
      <c r="G214" s="53">
        <f t="shared" si="42"/>
        <v>0</v>
      </c>
      <c r="H214" s="61"/>
      <c r="I214" s="61"/>
      <c r="J214" s="61"/>
      <c r="K214" s="61"/>
      <c r="L214" s="61"/>
      <c r="M214" s="61"/>
      <c r="N214" s="61"/>
      <c r="O214" s="61"/>
      <c r="P214" s="61"/>
      <c r="Q214" s="61"/>
      <c r="R214" s="62"/>
      <c r="S214" s="49"/>
    </row>
    <row r="215" spans="2:19" ht="19.5" customHeight="1" x14ac:dyDescent="0.2">
      <c r="B215" s="85" t="s">
        <v>559</v>
      </c>
      <c r="C215" s="59" t="s">
        <v>560</v>
      </c>
      <c r="D215" s="60" t="s">
        <v>561</v>
      </c>
      <c r="E215" s="53">
        <f t="shared" si="41"/>
        <v>0</v>
      </c>
      <c r="F215" s="61"/>
      <c r="G215" s="53">
        <f t="shared" si="42"/>
        <v>0</v>
      </c>
      <c r="H215" s="61"/>
      <c r="I215" s="61"/>
      <c r="J215" s="61"/>
      <c r="K215" s="61"/>
      <c r="L215" s="61"/>
      <c r="M215" s="61"/>
      <c r="N215" s="61"/>
      <c r="O215" s="61"/>
      <c r="P215" s="61"/>
      <c r="Q215" s="61"/>
      <c r="R215" s="62"/>
      <c r="S215" s="49"/>
    </row>
    <row r="216" spans="2:19" ht="22.5" customHeight="1" x14ac:dyDescent="0.2">
      <c r="B216" s="85" t="s">
        <v>562</v>
      </c>
      <c r="C216" s="59" t="s">
        <v>563</v>
      </c>
      <c r="D216" s="60" t="s">
        <v>564</v>
      </c>
      <c r="E216" s="53">
        <f t="shared" si="41"/>
        <v>0</v>
      </c>
      <c r="F216" s="61"/>
      <c r="G216" s="53">
        <f t="shared" si="42"/>
        <v>0</v>
      </c>
      <c r="H216" s="61"/>
      <c r="I216" s="61"/>
      <c r="J216" s="61"/>
      <c r="K216" s="61"/>
      <c r="L216" s="61"/>
      <c r="M216" s="61"/>
      <c r="N216" s="61"/>
      <c r="O216" s="61"/>
      <c r="P216" s="61"/>
      <c r="Q216" s="61"/>
      <c r="R216" s="62"/>
      <c r="S216" s="49"/>
    </row>
    <row r="217" spans="2:19" ht="19.5" customHeight="1" x14ac:dyDescent="0.2">
      <c r="B217" s="85" t="s">
        <v>565</v>
      </c>
      <c r="C217" s="59" t="s">
        <v>566</v>
      </c>
      <c r="D217" s="60" t="s">
        <v>567</v>
      </c>
      <c r="E217" s="53">
        <f t="shared" si="41"/>
        <v>0</v>
      </c>
      <c r="F217" s="61"/>
      <c r="G217" s="53">
        <f t="shared" si="42"/>
        <v>0</v>
      </c>
      <c r="H217" s="61"/>
      <c r="I217" s="61"/>
      <c r="J217" s="61"/>
      <c r="K217" s="61"/>
      <c r="L217" s="61"/>
      <c r="M217" s="61"/>
      <c r="N217" s="61"/>
      <c r="O217" s="61"/>
      <c r="P217" s="61"/>
      <c r="Q217" s="61"/>
      <c r="R217" s="62"/>
      <c r="S217" s="49"/>
    </row>
    <row r="218" spans="2:19" ht="22.5" customHeight="1" x14ac:dyDescent="0.2">
      <c r="B218" s="85" t="s">
        <v>568</v>
      </c>
      <c r="C218" s="59" t="s">
        <v>569</v>
      </c>
      <c r="D218" s="60" t="s">
        <v>570</v>
      </c>
      <c r="E218" s="53">
        <f t="shared" si="41"/>
        <v>0</v>
      </c>
      <c r="F218" s="61"/>
      <c r="G218" s="53">
        <f t="shared" si="42"/>
        <v>0</v>
      </c>
      <c r="H218" s="61"/>
      <c r="I218" s="61"/>
      <c r="J218" s="61"/>
      <c r="K218" s="61"/>
      <c r="L218" s="61"/>
      <c r="M218" s="61"/>
      <c r="N218" s="61"/>
      <c r="O218" s="61"/>
      <c r="P218" s="61"/>
      <c r="Q218" s="61"/>
      <c r="R218" s="62"/>
      <c r="S218" s="49"/>
    </row>
    <row r="219" spans="2:19" ht="19.5" customHeight="1" x14ac:dyDescent="0.2">
      <c r="B219" s="85" t="s">
        <v>571</v>
      </c>
      <c r="C219" s="59" t="s">
        <v>572</v>
      </c>
      <c r="D219" s="60" t="s">
        <v>573</v>
      </c>
      <c r="E219" s="53">
        <f t="shared" si="41"/>
        <v>0</v>
      </c>
      <c r="F219" s="61"/>
      <c r="G219" s="53">
        <f t="shared" si="42"/>
        <v>0</v>
      </c>
      <c r="H219" s="61"/>
      <c r="I219" s="61"/>
      <c r="J219" s="61"/>
      <c r="K219" s="61"/>
      <c r="L219" s="61"/>
      <c r="M219" s="61"/>
      <c r="N219" s="61"/>
      <c r="O219" s="61"/>
      <c r="P219" s="61"/>
      <c r="Q219" s="61"/>
      <c r="R219" s="62"/>
      <c r="S219" s="49"/>
    </row>
    <row r="220" spans="2:19" ht="19.5" customHeight="1" x14ac:dyDescent="0.2">
      <c r="B220" s="58" t="s">
        <v>574</v>
      </c>
      <c r="C220" s="59" t="s">
        <v>575</v>
      </c>
      <c r="D220" s="60" t="s">
        <v>576</v>
      </c>
      <c r="E220" s="53">
        <f t="shared" si="41"/>
        <v>0</v>
      </c>
      <c r="F220" s="61"/>
      <c r="G220" s="53">
        <f t="shared" si="42"/>
        <v>0</v>
      </c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2"/>
      <c r="S220" s="49"/>
    </row>
    <row r="221" spans="2:19" ht="25.5" customHeight="1" x14ac:dyDescent="0.2">
      <c r="B221" s="104" t="s">
        <v>577</v>
      </c>
      <c r="C221" s="56" t="s">
        <v>578</v>
      </c>
      <c r="D221" s="57"/>
      <c r="E221" s="53">
        <f t="shared" si="41"/>
        <v>840000</v>
      </c>
      <c r="F221" s="53">
        <f>F222</f>
        <v>0</v>
      </c>
      <c r="G221" s="53">
        <f t="shared" si="42"/>
        <v>840000</v>
      </c>
      <c r="H221" s="53">
        <f t="shared" ref="H221:R221" si="45">H222</f>
        <v>0</v>
      </c>
      <c r="I221" s="53">
        <f t="shared" si="45"/>
        <v>0</v>
      </c>
      <c r="J221" s="53">
        <f t="shared" si="45"/>
        <v>0</v>
      </c>
      <c r="K221" s="53">
        <f t="shared" si="45"/>
        <v>0</v>
      </c>
      <c r="L221" s="53">
        <f t="shared" si="45"/>
        <v>0</v>
      </c>
      <c r="M221" s="53">
        <f t="shared" si="45"/>
        <v>0</v>
      </c>
      <c r="N221" s="53">
        <f t="shared" si="45"/>
        <v>0</v>
      </c>
      <c r="O221" s="53">
        <f t="shared" si="45"/>
        <v>840000</v>
      </c>
      <c r="P221" s="53">
        <f t="shared" si="45"/>
        <v>0</v>
      </c>
      <c r="Q221" s="53">
        <f t="shared" si="45"/>
        <v>0</v>
      </c>
      <c r="R221" s="54">
        <f t="shared" si="45"/>
        <v>0</v>
      </c>
      <c r="S221" s="49"/>
    </row>
    <row r="222" spans="2:19" ht="23.25" customHeight="1" x14ac:dyDescent="0.2">
      <c r="B222" s="55" t="s">
        <v>579</v>
      </c>
      <c r="C222" s="56" t="s">
        <v>580</v>
      </c>
      <c r="D222" s="57" t="s">
        <v>581</v>
      </c>
      <c r="E222" s="53">
        <f t="shared" si="41"/>
        <v>840000</v>
      </c>
      <c r="F222" s="53">
        <f>F223+F224</f>
        <v>0</v>
      </c>
      <c r="G222" s="53">
        <f t="shared" si="42"/>
        <v>840000</v>
      </c>
      <c r="H222" s="53">
        <f t="shared" ref="H222:R222" si="46">H223+H224</f>
        <v>0</v>
      </c>
      <c r="I222" s="53">
        <f t="shared" si="46"/>
        <v>0</v>
      </c>
      <c r="J222" s="53">
        <f t="shared" si="46"/>
        <v>0</v>
      </c>
      <c r="K222" s="53">
        <f t="shared" si="46"/>
        <v>0</v>
      </c>
      <c r="L222" s="53">
        <f t="shared" si="46"/>
        <v>0</v>
      </c>
      <c r="M222" s="53">
        <f t="shared" si="46"/>
        <v>0</v>
      </c>
      <c r="N222" s="53">
        <f t="shared" si="46"/>
        <v>0</v>
      </c>
      <c r="O222" s="53">
        <f t="shared" si="46"/>
        <v>840000</v>
      </c>
      <c r="P222" s="53">
        <f t="shared" si="46"/>
        <v>0</v>
      </c>
      <c r="Q222" s="53">
        <f t="shared" si="46"/>
        <v>0</v>
      </c>
      <c r="R222" s="54">
        <f t="shared" si="46"/>
        <v>0</v>
      </c>
      <c r="S222" s="49"/>
    </row>
    <row r="223" spans="2:19" ht="22.5" customHeight="1" x14ac:dyDescent="0.2">
      <c r="B223" s="85" t="s">
        <v>582</v>
      </c>
      <c r="C223" s="59" t="s">
        <v>583</v>
      </c>
      <c r="D223" s="60" t="s">
        <v>584</v>
      </c>
      <c r="E223" s="53">
        <f t="shared" si="41"/>
        <v>840000</v>
      </c>
      <c r="F223" s="61"/>
      <c r="G223" s="53">
        <f t="shared" si="42"/>
        <v>840000</v>
      </c>
      <c r="H223" s="61"/>
      <c r="I223" s="61"/>
      <c r="J223" s="61"/>
      <c r="K223" s="61"/>
      <c r="L223" s="61"/>
      <c r="M223" s="61"/>
      <c r="N223" s="61"/>
      <c r="O223" s="61">
        <v>840000</v>
      </c>
      <c r="P223" s="61"/>
      <c r="Q223" s="61"/>
      <c r="R223" s="62"/>
      <c r="S223" s="49"/>
    </row>
    <row r="224" spans="2:19" ht="19.5" customHeight="1" x14ac:dyDescent="0.2">
      <c r="B224" s="85" t="s">
        <v>585</v>
      </c>
      <c r="C224" s="59" t="s">
        <v>586</v>
      </c>
      <c r="D224" s="60" t="s">
        <v>587</v>
      </c>
      <c r="E224" s="53">
        <f t="shared" si="41"/>
        <v>0</v>
      </c>
      <c r="F224" s="61"/>
      <c r="G224" s="53">
        <f t="shared" si="42"/>
        <v>0</v>
      </c>
      <c r="H224" s="61"/>
      <c r="I224" s="61"/>
      <c r="J224" s="61"/>
      <c r="K224" s="61"/>
      <c r="L224" s="61"/>
      <c r="M224" s="61"/>
      <c r="N224" s="61"/>
      <c r="O224" s="61"/>
      <c r="P224" s="61"/>
      <c r="Q224" s="61"/>
      <c r="R224" s="62"/>
      <c r="S224" s="49"/>
    </row>
    <row r="225" spans="2:19" ht="19.5" customHeight="1" x14ac:dyDescent="0.2">
      <c r="B225" s="105" t="s">
        <v>588</v>
      </c>
      <c r="C225" s="59" t="s">
        <v>589</v>
      </c>
      <c r="D225" s="60"/>
      <c r="E225" s="53">
        <f t="shared" si="41"/>
        <v>0</v>
      </c>
      <c r="F225" s="61"/>
      <c r="G225" s="53">
        <f t="shared" si="42"/>
        <v>0</v>
      </c>
      <c r="H225" s="61"/>
      <c r="I225" s="61"/>
      <c r="J225" s="61"/>
      <c r="K225" s="61"/>
      <c r="L225" s="61"/>
      <c r="M225" s="61"/>
      <c r="N225" s="61"/>
      <c r="O225" s="61"/>
      <c r="P225" s="61"/>
      <c r="Q225" s="61"/>
      <c r="R225" s="62"/>
      <c r="S225" s="49"/>
    </row>
    <row r="226" spans="2:19" ht="23.25" customHeight="1" x14ac:dyDescent="0.2">
      <c r="B226" s="106" t="s">
        <v>590</v>
      </c>
      <c r="C226" s="63"/>
      <c r="D226" s="64"/>
      <c r="E226" s="65">
        <f t="shared" si="41"/>
        <v>0</v>
      </c>
      <c r="F226" s="66"/>
      <c r="G226" s="65">
        <f t="shared" si="42"/>
        <v>0</v>
      </c>
      <c r="H226" s="66"/>
      <c r="I226" s="66"/>
      <c r="J226" s="66"/>
      <c r="K226" s="66"/>
      <c r="L226" s="66"/>
      <c r="M226" s="66"/>
      <c r="N226" s="66"/>
      <c r="O226" s="66"/>
      <c r="P226" s="66"/>
      <c r="Q226" s="66"/>
      <c r="R226" s="67"/>
      <c r="S226" s="49"/>
    </row>
    <row r="227" spans="2:19" ht="11.25" customHeight="1" x14ac:dyDescent="0.2">
      <c r="B227" s="107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9" t="s">
        <v>591</v>
      </c>
    </row>
    <row r="228" spans="2:19" ht="18.75" customHeight="1" x14ac:dyDescent="0.2">
      <c r="B228" s="27"/>
      <c r="C228" s="120" t="s">
        <v>592</v>
      </c>
      <c r="D228" s="120"/>
      <c r="E228" s="120"/>
      <c r="F228" s="120"/>
      <c r="R228" s="25"/>
    </row>
    <row r="229" spans="2:19" ht="7.5" customHeight="1" x14ac:dyDescent="0.2">
      <c r="B229" s="110"/>
      <c r="C229" s="93"/>
      <c r="D229" s="11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</row>
    <row r="230" spans="2:19" ht="135" customHeight="1" x14ac:dyDescent="0.2">
      <c r="B230" s="38" t="s">
        <v>26</v>
      </c>
      <c r="C230" s="39" t="s">
        <v>27</v>
      </c>
      <c r="D230" s="39" t="s">
        <v>28</v>
      </c>
      <c r="E230" s="39" t="s">
        <v>29</v>
      </c>
      <c r="F230" s="39" t="s">
        <v>30</v>
      </c>
      <c r="G230" s="39" t="s">
        <v>31</v>
      </c>
      <c r="H230" s="39" t="s">
        <v>32</v>
      </c>
      <c r="I230" s="40" t="s">
        <v>33</v>
      </c>
      <c r="J230" s="39" t="s">
        <v>34</v>
      </c>
      <c r="K230" s="39" t="s">
        <v>35</v>
      </c>
      <c r="L230" s="39" t="s">
        <v>36</v>
      </c>
      <c r="M230" s="39" t="s">
        <v>37</v>
      </c>
      <c r="N230" s="39" t="s">
        <v>38</v>
      </c>
      <c r="O230" s="39" t="s">
        <v>39</v>
      </c>
      <c r="P230" s="39" t="s">
        <v>40</v>
      </c>
      <c r="Q230" s="39" t="s">
        <v>41</v>
      </c>
      <c r="R230" s="41" t="s">
        <v>42</v>
      </c>
    </row>
    <row r="231" spans="2:19" ht="12" customHeight="1" x14ac:dyDescent="0.2">
      <c r="B231" s="38">
        <v>1</v>
      </c>
      <c r="C231" s="42">
        <v>2</v>
      </c>
      <c r="D231" s="42">
        <v>3</v>
      </c>
      <c r="E231" s="42">
        <v>4</v>
      </c>
      <c r="F231" s="42">
        <v>5</v>
      </c>
      <c r="G231" s="42">
        <v>6</v>
      </c>
      <c r="H231" s="42">
        <v>7</v>
      </c>
      <c r="I231" s="42">
        <v>8</v>
      </c>
      <c r="J231" s="42">
        <v>9</v>
      </c>
      <c r="K231" s="42">
        <v>10</v>
      </c>
      <c r="L231" s="42">
        <v>11</v>
      </c>
      <c r="M231" s="42">
        <v>12</v>
      </c>
      <c r="N231" s="42">
        <v>13</v>
      </c>
      <c r="O231" s="42">
        <v>14</v>
      </c>
      <c r="P231" s="42">
        <v>15</v>
      </c>
      <c r="Q231" s="42">
        <v>16</v>
      </c>
      <c r="R231" s="43">
        <v>17</v>
      </c>
    </row>
    <row r="232" spans="2:19" ht="22.5" customHeight="1" x14ac:dyDescent="0.2">
      <c r="B232" s="94" t="s">
        <v>593</v>
      </c>
      <c r="C232" s="95" t="s">
        <v>594</v>
      </c>
      <c r="D232" s="96"/>
      <c r="E232" s="47">
        <f t="shared" ref="E232:E257" si="47">G232+R232-F232</f>
        <v>27794326.410000011</v>
      </c>
      <c r="F232" s="47">
        <f>F254-F233-F249</f>
        <v>0</v>
      </c>
      <c r="G232" s="47">
        <f t="shared" ref="G232:G257" si="48">I232+J232+K232+L232+M232+N232+O232+P232+Q232-H232</f>
        <v>27794326.410000011</v>
      </c>
      <c r="H232" s="47">
        <f t="shared" ref="H232:R232" si="49">H254-H233-H249</f>
        <v>0</v>
      </c>
      <c r="I232" s="47">
        <f t="shared" si="49"/>
        <v>0</v>
      </c>
      <c r="J232" s="47">
        <f t="shared" si="49"/>
        <v>0</v>
      </c>
      <c r="K232" s="47">
        <f t="shared" si="49"/>
        <v>0</v>
      </c>
      <c r="L232" s="47">
        <f t="shared" si="49"/>
        <v>0</v>
      </c>
      <c r="M232" s="47">
        <f t="shared" si="49"/>
        <v>0</v>
      </c>
      <c r="N232" s="47">
        <f t="shared" si="49"/>
        <v>0</v>
      </c>
      <c r="O232" s="47">
        <f t="shared" si="49"/>
        <v>37353801.350000009</v>
      </c>
      <c r="P232" s="47">
        <f t="shared" si="49"/>
        <v>4539712.4499999946</v>
      </c>
      <c r="Q232" s="47">
        <f t="shared" si="49"/>
        <v>-14099187.389999995</v>
      </c>
      <c r="R232" s="48">
        <f t="shared" si="49"/>
        <v>0</v>
      </c>
      <c r="S232" s="49"/>
    </row>
    <row r="233" spans="2:19" ht="21.75" customHeight="1" x14ac:dyDescent="0.2">
      <c r="B233" s="104" t="s">
        <v>595</v>
      </c>
      <c r="C233" s="56" t="s">
        <v>596</v>
      </c>
      <c r="D233" s="57"/>
      <c r="E233" s="53">
        <f t="shared" si="47"/>
        <v>3370620.75</v>
      </c>
      <c r="F233" s="53">
        <f>F234+F237+F240+F243+F246</f>
        <v>0</v>
      </c>
      <c r="G233" s="53">
        <f t="shared" si="48"/>
        <v>3370620.75</v>
      </c>
      <c r="H233" s="53">
        <f t="shared" ref="H233:R233" si="50">H234+H237+H240+H243+H246</f>
        <v>0</v>
      </c>
      <c r="I233" s="53">
        <f t="shared" si="50"/>
        <v>0</v>
      </c>
      <c r="J233" s="53">
        <f t="shared" si="50"/>
        <v>0</v>
      </c>
      <c r="K233" s="53">
        <f t="shared" si="50"/>
        <v>0</v>
      </c>
      <c r="L233" s="53">
        <f t="shared" si="50"/>
        <v>0</v>
      </c>
      <c r="M233" s="53">
        <f t="shared" si="50"/>
        <v>0</v>
      </c>
      <c r="N233" s="53">
        <f t="shared" si="50"/>
        <v>0</v>
      </c>
      <c r="O233" s="53">
        <f t="shared" si="50"/>
        <v>2718602.45</v>
      </c>
      <c r="P233" s="53">
        <f t="shared" si="50"/>
        <v>662702.53999999992</v>
      </c>
      <c r="Q233" s="53">
        <f t="shared" si="50"/>
        <v>-10684.24</v>
      </c>
      <c r="R233" s="54">
        <f t="shared" si="50"/>
        <v>0</v>
      </c>
      <c r="S233" s="49"/>
    </row>
    <row r="234" spans="2:19" ht="22.5" customHeight="1" x14ac:dyDescent="0.2">
      <c r="B234" s="55" t="s">
        <v>597</v>
      </c>
      <c r="C234" s="56" t="s">
        <v>598</v>
      </c>
      <c r="D234" s="57"/>
      <c r="E234" s="53">
        <f t="shared" si="47"/>
        <v>3191953.67</v>
      </c>
      <c r="F234" s="53">
        <f>F235+F236</f>
        <v>0</v>
      </c>
      <c r="G234" s="53">
        <f t="shared" si="48"/>
        <v>3191953.67</v>
      </c>
      <c r="H234" s="53">
        <f t="shared" ref="H234:R234" si="51">H235+H236</f>
        <v>0</v>
      </c>
      <c r="I234" s="53">
        <f t="shared" si="51"/>
        <v>0</v>
      </c>
      <c r="J234" s="53">
        <f t="shared" si="51"/>
        <v>0</v>
      </c>
      <c r="K234" s="53">
        <f t="shared" si="51"/>
        <v>0</v>
      </c>
      <c r="L234" s="53">
        <f t="shared" si="51"/>
        <v>0</v>
      </c>
      <c r="M234" s="53">
        <f t="shared" si="51"/>
        <v>0</v>
      </c>
      <c r="N234" s="53">
        <f t="shared" si="51"/>
        <v>0</v>
      </c>
      <c r="O234" s="53">
        <f t="shared" si="51"/>
        <v>2694670.16</v>
      </c>
      <c r="P234" s="53">
        <f t="shared" si="51"/>
        <v>499297.75</v>
      </c>
      <c r="Q234" s="53">
        <f t="shared" si="51"/>
        <v>-2014.24</v>
      </c>
      <c r="R234" s="54">
        <f t="shared" si="51"/>
        <v>0</v>
      </c>
      <c r="S234" s="49"/>
    </row>
    <row r="235" spans="2:19" ht="33.75" customHeight="1" x14ac:dyDescent="0.2">
      <c r="B235" s="58" t="s">
        <v>599</v>
      </c>
      <c r="C235" s="59" t="s">
        <v>600</v>
      </c>
      <c r="D235" s="60"/>
      <c r="E235" s="53">
        <f t="shared" si="47"/>
        <v>-2053.7399999999998</v>
      </c>
      <c r="F235" s="61"/>
      <c r="G235" s="53">
        <f t="shared" si="48"/>
        <v>-2053.7399999999998</v>
      </c>
      <c r="H235" s="61"/>
      <c r="I235" s="61"/>
      <c r="J235" s="61"/>
      <c r="K235" s="61"/>
      <c r="L235" s="61"/>
      <c r="M235" s="61"/>
      <c r="N235" s="61"/>
      <c r="O235" s="61">
        <v>-39.5</v>
      </c>
      <c r="P235" s="61"/>
      <c r="Q235" s="61">
        <v>-2014.24</v>
      </c>
      <c r="R235" s="62"/>
      <c r="S235" s="49"/>
    </row>
    <row r="236" spans="2:19" ht="19.5" customHeight="1" x14ac:dyDescent="0.2">
      <c r="B236" s="58" t="s">
        <v>601</v>
      </c>
      <c r="C236" s="59" t="s">
        <v>602</v>
      </c>
      <c r="D236" s="60"/>
      <c r="E236" s="53">
        <f t="shared" si="47"/>
        <v>3194007.41</v>
      </c>
      <c r="F236" s="61"/>
      <c r="G236" s="53">
        <f t="shared" si="48"/>
        <v>3194007.41</v>
      </c>
      <c r="H236" s="61"/>
      <c r="I236" s="61"/>
      <c r="J236" s="61"/>
      <c r="K236" s="61"/>
      <c r="L236" s="61"/>
      <c r="M236" s="61"/>
      <c r="N236" s="61"/>
      <c r="O236" s="61">
        <v>2694709.66</v>
      </c>
      <c r="P236" s="61">
        <v>499297.75</v>
      </c>
      <c r="Q236" s="61"/>
      <c r="R236" s="62"/>
      <c r="S236" s="49"/>
    </row>
    <row r="237" spans="2:19" ht="19.5" customHeight="1" x14ac:dyDescent="0.2">
      <c r="B237" s="55" t="s">
        <v>603</v>
      </c>
      <c r="C237" s="56" t="s">
        <v>604</v>
      </c>
      <c r="D237" s="57"/>
      <c r="E237" s="53">
        <f t="shared" si="47"/>
        <v>0</v>
      </c>
      <c r="F237" s="53">
        <f>F238+F239</f>
        <v>0</v>
      </c>
      <c r="G237" s="53">
        <f t="shared" si="48"/>
        <v>0</v>
      </c>
      <c r="H237" s="53">
        <f t="shared" ref="H237:R237" si="52">H238+H239</f>
        <v>0</v>
      </c>
      <c r="I237" s="53">
        <f t="shared" si="52"/>
        <v>0</v>
      </c>
      <c r="J237" s="53">
        <f t="shared" si="52"/>
        <v>0</v>
      </c>
      <c r="K237" s="53">
        <f t="shared" si="52"/>
        <v>0</v>
      </c>
      <c r="L237" s="53">
        <f t="shared" si="52"/>
        <v>0</v>
      </c>
      <c r="M237" s="53">
        <f t="shared" si="52"/>
        <v>0</v>
      </c>
      <c r="N237" s="53">
        <f t="shared" si="52"/>
        <v>0</v>
      </c>
      <c r="O237" s="53">
        <f t="shared" si="52"/>
        <v>0</v>
      </c>
      <c r="P237" s="53">
        <f t="shared" si="52"/>
        <v>0</v>
      </c>
      <c r="Q237" s="53">
        <f t="shared" si="52"/>
        <v>0</v>
      </c>
      <c r="R237" s="54">
        <f t="shared" si="52"/>
        <v>0</v>
      </c>
      <c r="S237" s="49"/>
    </row>
    <row r="238" spans="2:19" ht="33.75" customHeight="1" x14ac:dyDescent="0.2">
      <c r="B238" s="58" t="s">
        <v>605</v>
      </c>
      <c r="C238" s="59" t="s">
        <v>606</v>
      </c>
      <c r="D238" s="60"/>
      <c r="E238" s="53">
        <f t="shared" si="47"/>
        <v>0</v>
      </c>
      <c r="F238" s="61"/>
      <c r="G238" s="53">
        <f t="shared" si="48"/>
        <v>0</v>
      </c>
      <c r="H238" s="61"/>
      <c r="I238" s="61"/>
      <c r="J238" s="61"/>
      <c r="K238" s="61"/>
      <c r="L238" s="61"/>
      <c r="M238" s="61"/>
      <c r="N238" s="61"/>
      <c r="O238" s="61"/>
      <c r="P238" s="61"/>
      <c r="Q238" s="61"/>
      <c r="R238" s="62"/>
      <c r="S238" s="49"/>
    </row>
    <row r="239" spans="2:19" ht="19.5" customHeight="1" x14ac:dyDescent="0.2">
      <c r="B239" s="86" t="s">
        <v>607</v>
      </c>
      <c r="C239" s="59" t="s">
        <v>608</v>
      </c>
      <c r="D239" s="60"/>
      <c r="E239" s="53">
        <f t="shared" si="47"/>
        <v>0</v>
      </c>
      <c r="F239" s="61"/>
      <c r="G239" s="53">
        <f t="shared" si="48"/>
        <v>0</v>
      </c>
      <c r="H239" s="61"/>
      <c r="I239" s="61"/>
      <c r="J239" s="61"/>
      <c r="K239" s="61"/>
      <c r="L239" s="61"/>
      <c r="M239" s="61"/>
      <c r="N239" s="61"/>
      <c r="O239" s="61"/>
      <c r="P239" s="61"/>
      <c r="Q239" s="61"/>
      <c r="R239" s="62"/>
      <c r="S239" s="49"/>
    </row>
    <row r="240" spans="2:19" ht="19.5" customHeight="1" x14ac:dyDescent="0.2">
      <c r="B240" s="87" t="s">
        <v>609</v>
      </c>
      <c r="C240" s="56" t="s">
        <v>610</v>
      </c>
      <c r="D240" s="57"/>
      <c r="E240" s="53">
        <f t="shared" si="47"/>
        <v>178667.0799999999</v>
      </c>
      <c r="F240" s="53">
        <f>F241+F242</f>
        <v>0</v>
      </c>
      <c r="G240" s="53">
        <f t="shared" si="48"/>
        <v>178667.0799999999</v>
      </c>
      <c r="H240" s="53">
        <f t="shared" ref="H240:R240" si="53">H241+H242</f>
        <v>0</v>
      </c>
      <c r="I240" s="53">
        <f t="shared" si="53"/>
        <v>0</v>
      </c>
      <c r="J240" s="53">
        <f t="shared" si="53"/>
        <v>0</v>
      </c>
      <c r="K240" s="53">
        <f t="shared" si="53"/>
        <v>0</v>
      </c>
      <c r="L240" s="53">
        <f t="shared" si="53"/>
        <v>0</v>
      </c>
      <c r="M240" s="53">
        <f t="shared" si="53"/>
        <v>0</v>
      </c>
      <c r="N240" s="53">
        <f t="shared" si="53"/>
        <v>0</v>
      </c>
      <c r="O240" s="53">
        <f t="shared" si="53"/>
        <v>23932.289999999979</v>
      </c>
      <c r="P240" s="53">
        <f t="shared" si="53"/>
        <v>163404.78999999992</v>
      </c>
      <c r="Q240" s="53">
        <f t="shared" si="53"/>
        <v>-8670</v>
      </c>
      <c r="R240" s="54">
        <f t="shared" si="53"/>
        <v>0</v>
      </c>
      <c r="S240" s="49"/>
    </row>
    <row r="241" spans="2:19" ht="33.75" customHeight="1" x14ac:dyDescent="0.2">
      <c r="B241" s="58" t="s">
        <v>611</v>
      </c>
      <c r="C241" s="59" t="s">
        <v>612</v>
      </c>
      <c r="D241" s="60" t="s">
        <v>613</v>
      </c>
      <c r="E241" s="53">
        <f t="shared" si="47"/>
        <v>-1392779.74</v>
      </c>
      <c r="F241" s="61"/>
      <c r="G241" s="53">
        <f t="shared" si="48"/>
        <v>-1392779.74</v>
      </c>
      <c r="H241" s="61"/>
      <c r="I241" s="61"/>
      <c r="J241" s="61"/>
      <c r="K241" s="61"/>
      <c r="L241" s="61"/>
      <c r="M241" s="61"/>
      <c r="N241" s="61"/>
      <c r="O241" s="61">
        <v>-442791.15</v>
      </c>
      <c r="P241" s="61">
        <v>-941318.59</v>
      </c>
      <c r="Q241" s="61">
        <v>-8670</v>
      </c>
      <c r="R241" s="62"/>
      <c r="S241" s="49"/>
    </row>
    <row r="242" spans="2:19" ht="22.5" customHeight="1" x14ac:dyDescent="0.2">
      <c r="B242" s="58" t="s">
        <v>614</v>
      </c>
      <c r="C242" s="59" t="s">
        <v>615</v>
      </c>
      <c r="D242" s="60" t="s">
        <v>616</v>
      </c>
      <c r="E242" s="53">
        <f t="shared" si="47"/>
        <v>1571446.8199999998</v>
      </c>
      <c r="F242" s="61"/>
      <c r="G242" s="53">
        <f t="shared" si="48"/>
        <v>1571446.8199999998</v>
      </c>
      <c r="H242" s="61"/>
      <c r="I242" s="61"/>
      <c r="J242" s="61"/>
      <c r="K242" s="61"/>
      <c r="L242" s="61"/>
      <c r="M242" s="61"/>
      <c r="N242" s="61"/>
      <c r="O242" s="61">
        <v>466723.44</v>
      </c>
      <c r="P242" s="61">
        <v>1104723.3799999999</v>
      </c>
      <c r="Q242" s="61"/>
      <c r="R242" s="62"/>
      <c r="S242" s="49"/>
    </row>
    <row r="243" spans="2:19" ht="22.5" customHeight="1" x14ac:dyDescent="0.2">
      <c r="B243" s="55" t="s">
        <v>617</v>
      </c>
      <c r="C243" s="56" t="s">
        <v>618</v>
      </c>
      <c r="D243" s="57"/>
      <c r="E243" s="53">
        <f t="shared" si="47"/>
        <v>0</v>
      </c>
      <c r="F243" s="53">
        <f>F244+F245</f>
        <v>0</v>
      </c>
      <c r="G243" s="53">
        <f t="shared" si="48"/>
        <v>0</v>
      </c>
      <c r="H243" s="53">
        <f t="shared" ref="H243:R243" si="54">H244+H245</f>
        <v>0</v>
      </c>
      <c r="I243" s="53">
        <f t="shared" si="54"/>
        <v>0</v>
      </c>
      <c r="J243" s="53">
        <f t="shared" si="54"/>
        <v>0</v>
      </c>
      <c r="K243" s="53">
        <f t="shared" si="54"/>
        <v>0</v>
      </c>
      <c r="L243" s="53">
        <f t="shared" si="54"/>
        <v>0</v>
      </c>
      <c r="M243" s="53">
        <f t="shared" si="54"/>
        <v>0</v>
      </c>
      <c r="N243" s="53">
        <f t="shared" si="54"/>
        <v>0</v>
      </c>
      <c r="O243" s="53">
        <f t="shared" si="54"/>
        <v>0</v>
      </c>
      <c r="P243" s="53">
        <f t="shared" si="54"/>
        <v>0</v>
      </c>
      <c r="Q243" s="53">
        <f t="shared" si="54"/>
        <v>0</v>
      </c>
      <c r="R243" s="54">
        <f t="shared" si="54"/>
        <v>0</v>
      </c>
      <c r="S243" s="49"/>
    </row>
    <row r="244" spans="2:19" ht="22.5" customHeight="1" x14ac:dyDescent="0.2">
      <c r="B244" s="58" t="s">
        <v>619</v>
      </c>
      <c r="C244" s="59" t="s">
        <v>620</v>
      </c>
      <c r="D244" s="60" t="s">
        <v>613</v>
      </c>
      <c r="E244" s="53">
        <f t="shared" si="47"/>
        <v>0</v>
      </c>
      <c r="F244" s="61"/>
      <c r="G244" s="53">
        <f t="shared" si="48"/>
        <v>0</v>
      </c>
      <c r="H244" s="61"/>
      <c r="I244" s="61"/>
      <c r="J244" s="61"/>
      <c r="K244" s="61"/>
      <c r="L244" s="61"/>
      <c r="M244" s="61"/>
      <c r="N244" s="61"/>
      <c r="O244" s="61"/>
      <c r="P244" s="61"/>
      <c r="Q244" s="61"/>
      <c r="R244" s="62"/>
      <c r="S244" s="49"/>
    </row>
    <row r="245" spans="2:19" ht="19.5" customHeight="1" x14ac:dyDescent="0.2">
      <c r="B245" s="58" t="s">
        <v>621</v>
      </c>
      <c r="C245" s="59" t="s">
        <v>622</v>
      </c>
      <c r="D245" s="60" t="s">
        <v>616</v>
      </c>
      <c r="E245" s="53">
        <f t="shared" si="47"/>
        <v>0</v>
      </c>
      <c r="F245" s="61"/>
      <c r="G245" s="53">
        <f t="shared" si="48"/>
        <v>0</v>
      </c>
      <c r="H245" s="61"/>
      <c r="I245" s="61"/>
      <c r="J245" s="61"/>
      <c r="K245" s="61"/>
      <c r="L245" s="61"/>
      <c r="M245" s="61"/>
      <c r="N245" s="61"/>
      <c r="O245" s="61"/>
      <c r="P245" s="61"/>
      <c r="Q245" s="61"/>
      <c r="R245" s="62"/>
      <c r="S245" s="49"/>
    </row>
    <row r="246" spans="2:19" ht="24" customHeight="1" x14ac:dyDescent="0.2">
      <c r="B246" s="55" t="s">
        <v>623</v>
      </c>
      <c r="C246" s="56" t="s">
        <v>624</v>
      </c>
      <c r="D246" s="57"/>
      <c r="E246" s="53">
        <f t="shared" si="47"/>
        <v>0</v>
      </c>
      <c r="F246" s="53">
        <f>F247+F248</f>
        <v>0</v>
      </c>
      <c r="G246" s="53">
        <f t="shared" si="48"/>
        <v>0</v>
      </c>
      <c r="H246" s="53">
        <f t="shared" ref="H246:R246" si="55">H247+H248</f>
        <v>0</v>
      </c>
      <c r="I246" s="53">
        <f t="shared" si="55"/>
        <v>0</v>
      </c>
      <c r="J246" s="53">
        <f t="shared" si="55"/>
        <v>0</v>
      </c>
      <c r="K246" s="53">
        <f t="shared" si="55"/>
        <v>0</v>
      </c>
      <c r="L246" s="53">
        <f t="shared" si="55"/>
        <v>0</v>
      </c>
      <c r="M246" s="53">
        <f t="shared" si="55"/>
        <v>0</v>
      </c>
      <c r="N246" s="53">
        <f t="shared" si="55"/>
        <v>0</v>
      </c>
      <c r="O246" s="53">
        <f t="shared" si="55"/>
        <v>0</v>
      </c>
      <c r="P246" s="53">
        <f t="shared" si="55"/>
        <v>0</v>
      </c>
      <c r="Q246" s="53">
        <f t="shared" si="55"/>
        <v>0</v>
      </c>
      <c r="R246" s="54">
        <f t="shared" si="55"/>
        <v>0</v>
      </c>
      <c r="S246" s="49"/>
    </row>
    <row r="247" spans="2:19" ht="22.5" customHeight="1" x14ac:dyDescent="0.2">
      <c r="B247" s="58" t="s">
        <v>619</v>
      </c>
      <c r="C247" s="59" t="s">
        <v>625</v>
      </c>
      <c r="D247" s="60" t="s">
        <v>613</v>
      </c>
      <c r="E247" s="53">
        <f t="shared" si="47"/>
        <v>0</v>
      </c>
      <c r="F247" s="61"/>
      <c r="G247" s="53">
        <f t="shared" si="48"/>
        <v>0</v>
      </c>
      <c r="H247" s="61"/>
      <c r="I247" s="61"/>
      <c r="J247" s="61"/>
      <c r="K247" s="61"/>
      <c r="L247" s="61"/>
      <c r="M247" s="61"/>
      <c r="N247" s="61"/>
      <c r="O247" s="61"/>
      <c r="P247" s="61"/>
      <c r="Q247" s="61"/>
      <c r="R247" s="62"/>
      <c r="S247" s="49"/>
    </row>
    <row r="248" spans="2:19" ht="19.5" customHeight="1" x14ac:dyDescent="0.2">
      <c r="B248" s="58" t="s">
        <v>621</v>
      </c>
      <c r="C248" s="59" t="s">
        <v>626</v>
      </c>
      <c r="D248" s="60" t="s">
        <v>616</v>
      </c>
      <c r="E248" s="53">
        <f t="shared" si="47"/>
        <v>0</v>
      </c>
      <c r="F248" s="61"/>
      <c r="G248" s="53">
        <f t="shared" si="48"/>
        <v>0</v>
      </c>
      <c r="H248" s="61"/>
      <c r="I248" s="61"/>
      <c r="J248" s="61"/>
      <c r="K248" s="61"/>
      <c r="L248" s="61"/>
      <c r="M248" s="61"/>
      <c r="N248" s="61"/>
      <c r="O248" s="61"/>
      <c r="P248" s="61"/>
      <c r="Q248" s="61"/>
      <c r="R248" s="62"/>
      <c r="S248" s="49"/>
    </row>
    <row r="249" spans="2:19" ht="21.75" customHeight="1" x14ac:dyDescent="0.2">
      <c r="B249" s="104" t="s">
        <v>627</v>
      </c>
      <c r="C249" s="56" t="s">
        <v>628</v>
      </c>
      <c r="D249" s="57"/>
      <c r="E249" s="53">
        <f t="shared" si="47"/>
        <v>0</v>
      </c>
      <c r="F249" s="53">
        <f>F250+F251+F252+F253</f>
        <v>0</v>
      </c>
      <c r="G249" s="53">
        <f t="shared" si="48"/>
        <v>0</v>
      </c>
      <c r="H249" s="53">
        <f t="shared" ref="H249:R249" si="56">H250+H251+H252+H253</f>
        <v>0</v>
      </c>
      <c r="I249" s="53">
        <f t="shared" si="56"/>
        <v>0</v>
      </c>
      <c r="J249" s="53">
        <f t="shared" si="56"/>
        <v>0</v>
      </c>
      <c r="K249" s="53">
        <f t="shared" si="56"/>
        <v>0</v>
      </c>
      <c r="L249" s="53">
        <f t="shared" si="56"/>
        <v>0</v>
      </c>
      <c r="M249" s="53">
        <f t="shared" si="56"/>
        <v>0</v>
      </c>
      <c r="N249" s="53">
        <f t="shared" si="56"/>
        <v>0</v>
      </c>
      <c r="O249" s="53">
        <f t="shared" si="56"/>
        <v>0</v>
      </c>
      <c r="P249" s="53">
        <f t="shared" si="56"/>
        <v>0</v>
      </c>
      <c r="Q249" s="53">
        <f t="shared" si="56"/>
        <v>0</v>
      </c>
      <c r="R249" s="54">
        <f t="shared" si="56"/>
        <v>0</v>
      </c>
      <c r="S249" s="49"/>
    </row>
    <row r="250" spans="2:19" ht="33.75" customHeight="1" x14ac:dyDescent="0.2">
      <c r="B250" s="58" t="s">
        <v>629</v>
      </c>
      <c r="C250" s="59" t="s">
        <v>630</v>
      </c>
      <c r="D250" s="60" t="s">
        <v>613</v>
      </c>
      <c r="E250" s="53">
        <f t="shared" si="47"/>
        <v>0</v>
      </c>
      <c r="F250" s="61"/>
      <c r="G250" s="53">
        <f t="shared" si="48"/>
        <v>0</v>
      </c>
      <c r="H250" s="61"/>
      <c r="I250" s="61"/>
      <c r="J250" s="61"/>
      <c r="K250" s="61"/>
      <c r="L250" s="61"/>
      <c r="M250" s="61"/>
      <c r="N250" s="61"/>
      <c r="O250" s="61"/>
      <c r="P250" s="61"/>
      <c r="Q250" s="61"/>
      <c r="R250" s="62"/>
      <c r="S250" s="49"/>
    </row>
    <row r="251" spans="2:19" ht="19.5" customHeight="1" x14ac:dyDescent="0.2">
      <c r="B251" s="58" t="s">
        <v>631</v>
      </c>
      <c r="C251" s="59" t="s">
        <v>632</v>
      </c>
      <c r="D251" s="60" t="s">
        <v>616</v>
      </c>
      <c r="E251" s="53">
        <f t="shared" si="47"/>
        <v>0</v>
      </c>
      <c r="F251" s="61"/>
      <c r="G251" s="53">
        <f t="shared" si="48"/>
        <v>0</v>
      </c>
      <c r="H251" s="61"/>
      <c r="I251" s="61"/>
      <c r="J251" s="61"/>
      <c r="K251" s="61"/>
      <c r="L251" s="61"/>
      <c r="M251" s="61"/>
      <c r="N251" s="61"/>
      <c r="O251" s="61"/>
      <c r="P251" s="61"/>
      <c r="Q251" s="61"/>
      <c r="R251" s="62"/>
      <c r="S251" s="49"/>
    </row>
    <row r="252" spans="2:19" ht="22.5" customHeight="1" x14ac:dyDescent="0.2">
      <c r="B252" s="58" t="s">
        <v>633</v>
      </c>
      <c r="C252" s="59" t="s">
        <v>634</v>
      </c>
      <c r="D252" s="60" t="s">
        <v>613</v>
      </c>
      <c r="E252" s="53">
        <f t="shared" si="47"/>
        <v>0</v>
      </c>
      <c r="F252" s="61"/>
      <c r="G252" s="53">
        <f t="shared" si="48"/>
        <v>0</v>
      </c>
      <c r="H252" s="61"/>
      <c r="I252" s="61"/>
      <c r="J252" s="61"/>
      <c r="K252" s="61"/>
      <c r="L252" s="61"/>
      <c r="M252" s="61"/>
      <c r="N252" s="61"/>
      <c r="O252" s="61"/>
      <c r="P252" s="61"/>
      <c r="Q252" s="61"/>
      <c r="R252" s="62"/>
      <c r="S252" s="49"/>
    </row>
    <row r="253" spans="2:19" ht="22.5" customHeight="1" x14ac:dyDescent="0.2">
      <c r="B253" s="58" t="s">
        <v>635</v>
      </c>
      <c r="C253" s="59" t="s">
        <v>636</v>
      </c>
      <c r="D253" s="60" t="s">
        <v>616</v>
      </c>
      <c r="E253" s="53">
        <f t="shared" si="47"/>
        <v>0</v>
      </c>
      <c r="F253" s="61"/>
      <c r="G253" s="53">
        <f t="shared" si="48"/>
        <v>0</v>
      </c>
      <c r="H253" s="61"/>
      <c r="I253" s="61"/>
      <c r="J253" s="61"/>
      <c r="K253" s="61"/>
      <c r="L253" s="61"/>
      <c r="M253" s="61"/>
      <c r="N253" s="61"/>
      <c r="O253" s="61"/>
      <c r="P253" s="61"/>
      <c r="Q253" s="61"/>
      <c r="R253" s="62"/>
      <c r="S253" s="49"/>
    </row>
    <row r="254" spans="2:19" ht="19.5" customHeight="1" x14ac:dyDescent="0.2">
      <c r="B254" s="104" t="s">
        <v>637</v>
      </c>
      <c r="C254" s="56" t="s">
        <v>638</v>
      </c>
      <c r="D254" s="57"/>
      <c r="E254" s="53">
        <f t="shared" si="47"/>
        <v>31164947.160000011</v>
      </c>
      <c r="F254" s="53">
        <f>F255+F256+F257</f>
        <v>0</v>
      </c>
      <c r="G254" s="53">
        <f t="shared" si="48"/>
        <v>31164947.160000011</v>
      </c>
      <c r="H254" s="53">
        <f t="shared" ref="H254:R254" si="57">H255+H256+H257</f>
        <v>0</v>
      </c>
      <c r="I254" s="53">
        <f t="shared" si="57"/>
        <v>0</v>
      </c>
      <c r="J254" s="53">
        <f t="shared" si="57"/>
        <v>0</v>
      </c>
      <c r="K254" s="53">
        <f t="shared" si="57"/>
        <v>0</v>
      </c>
      <c r="L254" s="53">
        <f t="shared" si="57"/>
        <v>0</v>
      </c>
      <c r="M254" s="53">
        <f t="shared" si="57"/>
        <v>0</v>
      </c>
      <c r="N254" s="53">
        <f t="shared" si="57"/>
        <v>0</v>
      </c>
      <c r="O254" s="53">
        <f t="shared" si="57"/>
        <v>40072403.800000012</v>
      </c>
      <c r="P254" s="53">
        <f t="shared" si="57"/>
        <v>5202414.9899999946</v>
      </c>
      <c r="Q254" s="53">
        <f t="shared" si="57"/>
        <v>-14109871.629999995</v>
      </c>
      <c r="R254" s="54">
        <f t="shared" si="57"/>
        <v>0</v>
      </c>
      <c r="S254" s="49"/>
    </row>
    <row r="255" spans="2:19" ht="22.5" customHeight="1" x14ac:dyDescent="0.2">
      <c r="B255" s="58" t="s">
        <v>639</v>
      </c>
      <c r="C255" s="59" t="s">
        <v>640</v>
      </c>
      <c r="D255" s="60" t="s">
        <v>613</v>
      </c>
      <c r="E255" s="53">
        <f t="shared" si="47"/>
        <v>-585038697.45000005</v>
      </c>
      <c r="F255" s="61"/>
      <c r="G255" s="53">
        <f t="shared" si="48"/>
        <v>-585038697.45000005</v>
      </c>
      <c r="H255" s="61">
        <v>-55558104.280000001</v>
      </c>
      <c r="I255" s="61"/>
      <c r="J255" s="61"/>
      <c r="K255" s="61"/>
      <c r="L255" s="61"/>
      <c r="M255" s="61"/>
      <c r="N255" s="61"/>
      <c r="O255" s="61">
        <v>-464727232.58999997</v>
      </c>
      <c r="P255" s="61">
        <v>-112670389.67</v>
      </c>
      <c r="Q255" s="61">
        <v>-63199179.469999999</v>
      </c>
      <c r="R255" s="62"/>
      <c r="S255" s="49"/>
    </row>
    <row r="256" spans="2:19" ht="19.5" customHeight="1" x14ac:dyDescent="0.2">
      <c r="B256" s="58" t="s">
        <v>641</v>
      </c>
      <c r="C256" s="59" t="s">
        <v>642</v>
      </c>
      <c r="D256" s="60" t="s">
        <v>616</v>
      </c>
      <c r="E256" s="53">
        <f t="shared" si="47"/>
        <v>616203644.61000001</v>
      </c>
      <c r="F256" s="61"/>
      <c r="G256" s="53">
        <f t="shared" si="48"/>
        <v>616203644.61000001</v>
      </c>
      <c r="H256" s="61">
        <v>55558104.280000001</v>
      </c>
      <c r="I256" s="61"/>
      <c r="J256" s="61"/>
      <c r="K256" s="61"/>
      <c r="L256" s="61"/>
      <c r="M256" s="61"/>
      <c r="N256" s="61"/>
      <c r="O256" s="61">
        <v>504799636.38999999</v>
      </c>
      <c r="P256" s="61">
        <v>117872804.66</v>
      </c>
      <c r="Q256" s="61">
        <v>49089307.840000004</v>
      </c>
      <c r="R256" s="62"/>
      <c r="S256" s="49"/>
    </row>
    <row r="257" spans="2:19" ht="19.5" customHeight="1" x14ac:dyDescent="0.2">
      <c r="B257" s="86" t="s">
        <v>643</v>
      </c>
      <c r="C257" s="63" t="s">
        <v>644</v>
      </c>
      <c r="D257" s="64" t="s">
        <v>645</v>
      </c>
      <c r="E257" s="65">
        <f t="shared" si="47"/>
        <v>0</v>
      </c>
      <c r="F257" s="66"/>
      <c r="G257" s="65">
        <f t="shared" si="48"/>
        <v>0</v>
      </c>
      <c r="H257" s="66"/>
      <c r="I257" s="66"/>
      <c r="J257" s="66"/>
      <c r="K257" s="66"/>
      <c r="L257" s="66"/>
      <c r="M257" s="66"/>
      <c r="N257" s="66"/>
      <c r="O257" s="66"/>
      <c r="P257" s="66"/>
      <c r="Q257" s="66"/>
      <c r="R257" s="67"/>
      <c r="S257" s="49"/>
    </row>
    <row r="258" spans="2:19" ht="23.25" customHeight="1" x14ac:dyDescent="0.2">
      <c r="B258" s="112"/>
      <c r="C258" s="113" t="s">
        <v>646</v>
      </c>
      <c r="D258" s="90"/>
      <c r="E258" s="90"/>
      <c r="F258" s="90"/>
      <c r="G258" s="90"/>
      <c r="H258" s="90"/>
      <c r="I258" s="90"/>
      <c r="J258" s="90"/>
      <c r="K258" s="90"/>
      <c r="L258" s="90"/>
      <c r="M258" s="90"/>
      <c r="N258" s="90"/>
      <c r="O258" s="90"/>
      <c r="P258" s="90"/>
      <c r="Q258" s="90"/>
      <c r="R258" s="90"/>
    </row>
    <row r="259" spans="2:19" ht="15.75" customHeight="1" x14ac:dyDescent="0.2">
      <c r="D259" s="114"/>
      <c r="E259" s="114"/>
      <c r="F259" s="114"/>
      <c r="G259" s="114"/>
      <c r="H259" s="114"/>
      <c r="I259" s="114"/>
    </row>
    <row r="260" spans="2:19" ht="48" customHeight="1" x14ac:dyDescent="0.2">
      <c r="C260" s="115"/>
      <c r="D260" s="123"/>
      <c r="E260" s="124"/>
      <c r="F260" s="124"/>
      <c r="G260" s="134" t="s">
        <v>647</v>
      </c>
      <c r="H260" s="135"/>
      <c r="I260" s="134"/>
      <c r="J260" s="116"/>
    </row>
    <row r="261" spans="2:19" ht="3.75" customHeight="1" x14ac:dyDescent="0.2">
      <c r="D261" s="124"/>
      <c r="E261" s="124"/>
      <c r="F261" s="124"/>
      <c r="G261" s="136"/>
      <c r="H261" s="136"/>
      <c r="I261" s="136"/>
    </row>
    <row r="262" spans="2:19" ht="15.75" customHeight="1" x14ac:dyDescent="0.2">
      <c r="C262" s="115"/>
      <c r="D262" s="125" t="s">
        <v>648</v>
      </c>
      <c r="E262" s="126"/>
      <c r="F262" s="126"/>
      <c r="G262" s="137" t="s">
        <v>649</v>
      </c>
      <c r="H262" s="138"/>
      <c r="I262" s="137"/>
      <c r="J262" s="116"/>
    </row>
    <row r="263" spans="2:19" ht="15" customHeight="1" x14ac:dyDescent="0.2">
      <c r="C263" s="115"/>
      <c r="D263" s="127" t="s">
        <v>650</v>
      </c>
      <c r="E263" s="128"/>
      <c r="F263" s="128"/>
      <c r="G263" s="139">
        <v>45718</v>
      </c>
      <c r="H263" s="140"/>
      <c r="I263" s="139"/>
      <c r="J263" s="116"/>
    </row>
    <row r="264" spans="2:19" ht="15" customHeight="1" x14ac:dyDescent="0.2">
      <c r="C264" s="115"/>
      <c r="D264" s="127" t="s">
        <v>651</v>
      </c>
      <c r="E264" s="128"/>
      <c r="F264" s="128"/>
      <c r="G264" s="141" t="s">
        <v>652</v>
      </c>
      <c r="H264" s="142"/>
      <c r="I264" s="141"/>
      <c r="J264" s="116"/>
    </row>
    <row r="265" spans="2:19" ht="15" customHeight="1" x14ac:dyDescent="0.2">
      <c r="C265" s="115"/>
      <c r="D265" s="127" t="s">
        <v>653</v>
      </c>
      <c r="E265" s="128"/>
      <c r="F265" s="128"/>
      <c r="G265" s="141" t="s">
        <v>654</v>
      </c>
      <c r="H265" s="142"/>
      <c r="I265" s="141"/>
      <c r="J265" s="116"/>
    </row>
    <row r="266" spans="2:19" ht="15" customHeight="1" x14ac:dyDescent="0.2">
      <c r="C266" s="115"/>
      <c r="D266" s="127" t="s">
        <v>655</v>
      </c>
      <c r="E266" s="128"/>
      <c r="F266" s="128"/>
      <c r="G266" s="141" t="s">
        <v>656</v>
      </c>
      <c r="H266" s="142"/>
      <c r="I266" s="141"/>
      <c r="J266" s="116"/>
    </row>
    <row r="267" spans="2:19" ht="15" customHeight="1" x14ac:dyDescent="0.2">
      <c r="C267" s="115"/>
      <c r="D267" s="127" t="s">
        <v>657</v>
      </c>
      <c r="E267" s="128"/>
      <c r="F267" s="128"/>
      <c r="G267" s="139">
        <v>45558</v>
      </c>
      <c r="H267" s="140"/>
      <c r="I267" s="139"/>
      <c r="J267" s="116"/>
    </row>
    <row r="268" spans="2:19" ht="15" customHeight="1" x14ac:dyDescent="0.2">
      <c r="C268" s="115"/>
      <c r="D268" s="127" t="s">
        <v>658</v>
      </c>
      <c r="E268" s="128"/>
      <c r="F268" s="128"/>
      <c r="G268" s="139">
        <v>46008</v>
      </c>
      <c r="H268" s="140"/>
      <c r="I268" s="139"/>
      <c r="J268" s="116"/>
    </row>
    <row r="269" spans="2:19" ht="15" customHeight="1" x14ac:dyDescent="0.2">
      <c r="C269" s="115"/>
      <c r="D269" s="127" t="s">
        <v>659</v>
      </c>
      <c r="E269" s="128"/>
      <c r="F269" s="128"/>
      <c r="G269" s="141" t="s">
        <v>660</v>
      </c>
      <c r="H269" s="142"/>
      <c r="I269" s="141"/>
      <c r="J269" s="116"/>
    </row>
    <row r="270" spans="2:19" ht="15.75" customHeight="1" x14ac:dyDescent="0.2">
      <c r="C270" s="115"/>
      <c r="D270" s="129" t="s">
        <v>661</v>
      </c>
      <c r="E270" s="130"/>
      <c r="F270" s="130"/>
      <c r="G270" s="143"/>
      <c r="H270" s="144"/>
      <c r="I270" s="143"/>
      <c r="J270" s="116"/>
    </row>
    <row r="271" spans="2:19" ht="3.75" customHeight="1" x14ac:dyDescent="0.2">
      <c r="D271" s="131"/>
      <c r="E271" s="131"/>
      <c r="F271" s="131"/>
      <c r="G271" s="145"/>
      <c r="H271" s="145"/>
      <c r="I271" s="145"/>
    </row>
    <row r="272" spans="2:19" ht="15.75" customHeight="1" x14ac:dyDescent="0.2">
      <c r="C272" s="115"/>
      <c r="D272" s="127" t="s">
        <v>648</v>
      </c>
      <c r="E272" s="128"/>
      <c r="F272" s="128"/>
      <c r="G272" s="141" t="s">
        <v>649</v>
      </c>
      <c r="H272" s="142"/>
      <c r="I272" s="141"/>
      <c r="J272" s="116"/>
    </row>
    <row r="273" spans="3:10" ht="15" customHeight="1" x14ac:dyDescent="0.2">
      <c r="C273" s="115"/>
      <c r="D273" s="127" t="s">
        <v>650</v>
      </c>
      <c r="E273" s="128"/>
      <c r="F273" s="128"/>
      <c r="G273" s="139">
        <v>45718</v>
      </c>
      <c r="H273" s="140"/>
      <c r="I273" s="139"/>
      <c r="J273" s="116"/>
    </row>
    <row r="274" spans="3:10" ht="15" customHeight="1" x14ac:dyDescent="0.2">
      <c r="C274" s="115"/>
      <c r="D274" s="127" t="s">
        <v>651</v>
      </c>
      <c r="E274" s="128"/>
      <c r="F274" s="128"/>
      <c r="G274" s="141" t="s">
        <v>652</v>
      </c>
      <c r="H274" s="142"/>
      <c r="I274" s="141"/>
      <c r="J274" s="116"/>
    </row>
    <row r="275" spans="3:10" ht="15" customHeight="1" x14ac:dyDescent="0.2">
      <c r="C275" s="115"/>
      <c r="D275" s="127" t="s">
        <v>653</v>
      </c>
      <c r="E275" s="128"/>
      <c r="F275" s="128"/>
      <c r="G275" s="141" t="s">
        <v>654</v>
      </c>
      <c r="H275" s="142"/>
      <c r="I275" s="141"/>
      <c r="J275" s="116"/>
    </row>
    <row r="276" spans="3:10" ht="15" customHeight="1" x14ac:dyDescent="0.2">
      <c r="C276" s="115"/>
      <c r="D276" s="127" t="s">
        <v>655</v>
      </c>
      <c r="E276" s="128"/>
      <c r="F276" s="128"/>
      <c r="G276" s="141" t="s">
        <v>656</v>
      </c>
      <c r="H276" s="142"/>
      <c r="I276" s="141"/>
      <c r="J276" s="116"/>
    </row>
    <row r="277" spans="3:10" ht="15" customHeight="1" x14ac:dyDescent="0.2">
      <c r="C277" s="115"/>
      <c r="D277" s="127" t="s">
        <v>657</v>
      </c>
      <c r="E277" s="128"/>
      <c r="F277" s="128"/>
      <c r="G277" s="139">
        <v>45558</v>
      </c>
      <c r="H277" s="140"/>
      <c r="I277" s="139"/>
      <c r="J277" s="116"/>
    </row>
    <row r="278" spans="3:10" ht="15" customHeight="1" x14ac:dyDescent="0.2">
      <c r="C278" s="115"/>
      <c r="D278" s="127" t="s">
        <v>658</v>
      </c>
      <c r="E278" s="128"/>
      <c r="F278" s="128"/>
      <c r="G278" s="139">
        <v>46008</v>
      </c>
      <c r="H278" s="140"/>
      <c r="I278" s="139"/>
      <c r="J278" s="116"/>
    </row>
    <row r="279" spans="3:10" ht="15" customHeight="1" x14ac:dyDescent="0.2">
      <c r="C279" s="115"/>
      <c r="D279" s="127" t="s">
        <v>659</v>
      </c>
      <c r="E279" s="128"/>
      <c r="F279" s="128"/>
      <c r="G279" s="141" t="s">
        <v>660</v>
      </c>
      <c r="H279" s="142"/>
      <c r="I279" s="141"/>
      <c r="J279" s="116"/>
    </row>
    <row r="280" spans="3:10" ht="15.75" customHeight="1" x14ac:dyDescent="0.2">
      <c r="C280" s="115"/>
      <c r="D280" s="129" t="s">
        <v>661</v>
      </c>
      <c r="E280" s="130"/>
      <c r="F280" s="130"/>
      <c r="G280" s="143"/>
      <c r="H280" s="144"/>
      <c r="I280" s="143"/>
      <c r="J280" s="116"/>
    </row>
    <row r="281" spans="3:10" ht="3.75" customHeight="1" x14ac:dyDescent="0.2">
      <c r="D281" s="131"/>
      <c r="E281" s="131"/>
      <c r="F281" s="131"/>
      <c r="G281" s="145"/>
      <c r="H281" s="145"/>
      <c r="I281" s="145"/>
    </row>
    <row r="282" spans="3:10" ht="15.75" customHeight="1" x14ac:dyDescent="0.2">
      <c r="C282" s="115"/>
      <c r="D282" s="127" t="s">
        <v>648</v>
      </c>
      <c r="E282" s="128"/>
      <c r="F282" s="128"/>
      <c r="G282" s="141" t="s">
        <v>662</v>
      </c>
      <c r="H282" s="142"/>
      <c r="I282" s="141"/>
      <c r="J282" s="116"/>
    </row>
    <row r="283" spans="3:10" ht="15" customHeight="1" x14ac:dyDescent="0.2">
      <c r="C283" s="115"/>
      <c r="D283" s="127" t="s">
        <v>650</v>
      </c>
      <c r="E283" s="128"/>
      <c r="F283" s="128"/>
      <c r="G283" s="139">
        <v>45718</v>
      </c>
      <c r="H283" s="140"/>
      <c r="I283" s="139"/>
      <c r="J283" s="116"/>
    </row>
    <row r="284" spans="3:10" ht="15" customHeight="1" x14ac:dyDescent="0.2">
      <c r="C284" s="115"/>
      <c r="D284" s="127" t="s">
        <v>651</v>
      </c>
      <c r="E284" s="128"/>
      <c r="F284" s="128"/>
      <c r="G284" s="141" t="s">
        <v>663</v>
      </c>
      <c r="H284" s="142"/>
      <c r="I284" s="141"/>
      <c r="J284" s="116"/>
    </row>
    <row r="285" spans="3:10" ht="15" customHeight="1" x14ac:dyDescent="0.2">
      <c r="C285" s="115"/>
      <c r="D285" s="127" t="s">
        <v>653</v>
      </c>
      <c r="E285" s="128"/>
      <c r="F285" s="128"/>
      <c r="G285" s="141" t="s">
        <v>664</v>
      </c>
      <c r="H285" s="142"/>
      <c r="I285" s="141"/>
      <c r="J285" s="116"/>
    </row>
    <row r="286" spans="3:10" ht="15" customHeight="1" x14ac:dyDescent="0.2">
      <c r="C286" s="115"/>
      <c r="D286" s="127" t="s">
        <v>655</v>
      </c>
      <c r="E286" s="128"/>
      <c r="F286" s="128"/>
      <c r="G286" s="141" t="s">
        <v>665</v>
      </c>
      <c r="H286" s="142"/>
      <c r="I286" s="141"/>
      <c r="J286" s="116"/>
    </row>
    <row r="287" spans="3:10" ht="15" customHeight="1" x14ac:dyDescent="0.2">
      <c r="C287" s="115"/>
      <c r="D287" s="127" t="s">
        <v>657</v>
      </c>
      <c r="E287" s="128"/>
      <c r="F287" s="128"/>
      <c r="G287" s="139">
        <v>45358</v>
      </c>
      <c r="H287" s="140"/>
      <c r="I287" s="139"/>
      <c r="J287" s="116"/>
    </row>
    <row r="288" spans="3:10" ht="15" customHeight="1" x14ac:dyDescent="0.2">
      <c r="C288" s="115"/>
      <c r="D288" s="127" t="s">
        <v>658</v>
      </c>
      <c r="E288" s="128"/>
      <c r="F288" s="128"/>
      <c r="G288" s="139">
        <v>45808</v>
      </c>
      <c r="H288" s="140"/>
      <c r="I288" s="139"/>
      <c r="J288" s="116"/>
    </row>
    <row r="289" spans="3:10" ht="15" customHeight="1" x14ac:dyDescent="0.2">
      <c r="C289" s="115"/>
      <c r="D289" s="127" t="s">
        <v>659</v>
      </c>
      <c r="E289" s="128"/>
      <c r="F289" s="128"/>
      <c r="G289" s="141" t="s">
        <v>666</v>
      </c>
      <c r="H289" s="142"/>
      <c r="I289" s="141"/>
      <c r="J289" s="116"/>
    </row>
    <row r="290" spans="3:10" ht="15.75" customHeight="1" x14ac:dyDescent="0.2">
      <c r="C290" s="115"/>
      <c r="D290" s="129" t="s">
        <v>661</v>
      </c>
      <c r="E290" s="130"/>
      <c r="F290" s="130"/>
      <c r="G290" s="143"/>
      <c r="H290" s="144"/>
      <c r="I290" s="143"/>
      <c r="J290" s="116"/>
    </row>
    <row r="291" spans="3:10" ht="3.75" customHeight="1" x14ac:dyDescent="0.2">
      <c r="D291" s="131"/>
      <c r="E291" s="131"/>
      <c r="F291" s="131"/>
      <c r="G291" s="145"/>
      <c r="H291" s="145"/>
      <c r="I291" s="145"/>
    </row>
    <row r="292" spans="3:10" ht="15.75" customHeight="1" x14ac:dyDescent="0.2">
      <c r="C292" s="115"/>
      <c r="D292" s="127" t="s">
        <v>648</v>
      </c>
      <c r="E292" s="128"/>
      <c r="F292" s="128"/>
      <c r="G292" s="141" t="s">
        <v>662</v>
      </c>
      <c r="H292" s="142"/>
      <c r="I292" s="141"/>
      <c r="J292" s="116"/>
    </row>
    <row r="293" spans="3:10" ht="15" customHeight="1" x14ac:dyDescent="0.2">
      <c r="C293" s="115"/>
      <c r="D293" s="127" t="s">
        <v>650</v>
      </c>
      <c r="E293" s="128"/>
      <c r="F293" s="128"/>
      <c r="G293" s="139">
        <v>45718</v>
      </c>
      <c r="H293" s="140"/>
      <c r="I293" s="139"/>
      <c r="J293" s="116"/>
    </row>
    <row r="294" spans="3:10" ht="15" customHeight="1" x14ac:dyDescent="0.2">
      <c r="C294" s="115"/>
      <c r="D294" s="127" t="s">
        <v>651</v>
      </c>
      <c r="E294" s="128"/>
      <c r="F294" s="128"/>
      <c r="G294" s="141" t="s">
        <v>663</v>
      </c>
      <c r="H294" s="142"/>
      <c r="I294" s="141"/>
      <c r="J294" s="116"/>
    </row>
    <row r="295" spans="3:10" ht="15" customHeight="1" x14ac:dyDescent="0.2">
      <c r="C295" s="115"/>
      <c r="D295" s="127" t="s">
        <v>653</v>
      </c>
      <c r="E295" s="128"/>
      <c r="F295" s="128"/>
      <c r="G295" s="141" t="s">
        <v>664</v>
      </c>
      <c r="H295" s="142"/>
      <c r="I295" s="141"/>
      <c r="J295" s="116"/>
    </row>
    <row r="296" spans="3:10" ht="15" customHeight="1" x14ac:dyDescent="0.2">
      <c r="C296" s="115"/>
      <c r="D296" s="127" t="s">
        <v>655</v>
      </c>
      <c r="E296" s="128"/>
      <c r="F296" s="128"/>
      <c r="G296" s="141" t="s">
        <v>665</v>
      </c>
      <c r="H296" s="142"/>
      <c r="I296" s="141"/>
      <c r="J296" s="116"/>
    </row>
    <row r="297" spans="3:10" ht="15" customHeight="1" x14ac:dyDescent="0.2">
      <c r="C297" s="115"/>
      <c r="D297" s="127" t="s">
        <v>657</v>
      </c>
      <c r="E297" s="128"/>
      <c r="F297" s="128"/>
      <c r="G297" s="139">
        <v>45358</v>
      </c>
      <c r="H297" s="140"/>
      <c r="I297" s="139"/>
      <c r="J297" s="116"/>
    </row>
    <row r="298" spans="3:10" ht="15" customHeight="1" x14ac:dyDescent="0.2">
      <c r="C298" s="115"/>
      <c r="D298" s="127" t="s">
        <v>658</v>
      </c>
      <c r="E298" s="128"/>
      <c r="F298" s="128"/>
      <c r="G298" s="139">
        <v>45808</v>
      </c>
      <c r="H298" s="140"/>
      <c r="I298" s="139"/>
      <c r="J298" s="116"/>
    </row>
    <row r="299" spans="3:10" ht="15" customHeight="1" x14ac:dyDescent="0.2">
      <c r="C299" s="115"/>
      <c r="D299" s="127" t="s">
        <v>659</v>
      </c>
      <c r="E299" s="128"/>
      <c r="F299" s="128"/>
      <c r="G299" s="141" t="s">
        <v>666</v>
      </c>
      <c r="H299" s="142"/>
      <c r="I299" s="141"/>
      <c r="J299" s="116"/>
    </row>
    <row r="300" spans="3:10" ht="15.75" customHeight="1" x14ac:dyDescent="0.2">
      <c r="C300" s="115"/>
      <c r="D300" s="129" t="s">
        <v>661</v>
      </c>
      <c r="E300" s="130"/>
      <c r="F300" s="130"/>
      <c r="G300" s="143"/>
      <c r="H300" s="144"/>
      <c r="I300" s="143"/>
      <c r="J300" s="116"/>
    </row>
    <row r="301" spans="3:10" ht="3.75" customHeight="1" x14ac:dyDescent="0.2">
      <c r="D301" s="131"/>
      <c r="E301" s="131"/>
      <c r="F301" s="131"/>
      <c r="G301" s="145"/>
      <c r="H301" s="145"/>
      <c r="I301" s="145"/>
    </row>
    <row r="302" spans="3:10" ht="15" customHeight="1" x14ac:dyDescent="0.2">
      <c r="D302" s="132"/>
      <c r="E302" s="132"/>
      <c r="F302" s="132"/>
      <c r="G302" s="132"/>
      <c r="H302" s="132"/>
      <c r="I302" s="132"/>
    </row>
  </sheetData>
  <mergeCells count="94">
    <mergeCell ref="G302:I302"/>
    <mergeCell ref="N108:R108"/>
    <mergeCell ref="G297:I297"/>
    <mergeCell ref="G298:I298"/>
    <mergeCell ref="G299:I299"/>
    <mergeCell ref="G300:I300"/>
    <mergeCell ref="G301:I301"/>
    <mergeCell ref="G292:I292"/>
    <mergeCell ref="G293:I293"/>
    <mergeCell ref="G294:I294"/>
    <mergeCell ref="G295:I295"/>
    <mergeCell ref="G296:I296"/>
    <mergeCell ref="G287:I287"/>
    <mergeCell ref="G288:I288"/>
    <mergeCell ref="G289:I289"/>
    <mergeCell ref="G290:I290"/>
    <mergeCell ref="G291:I291"/>
    <mergeCell ref="G282:I282"/>
    <mergeCell ref="G283:I283"/>
    <mergeCell ref="G284:I284"/>
    <mergeCell ref="G285:I285"/>
    <mergeCell ref="G286:I286"/>
    <mergeCell ref="G277:I277"/>
    <mergeCell ref="G278:I278"/>
    <mergeCell ref="G279:I279"/>
    <mergeCell ref="G280:I280"/>
    <mergeCell ref="G281:I281"/>
    <mergeCell ref="G272:I272"/>
    <mergeCell ref="G273:I273"/>
    <mergeCell ref="G274:I274"/>
    <mergeCell ref="G275:I275"/>
    <mergeCell ref="G276:I276"/>
    <mergeCell ref="D300:F300"/>
    <mergeCell ref="D301:F301"/>
    <mergeCell ref="D302:F302"/>
    <mergeCell ref="E4:F4"/>
    <mergeCell ref="G260:I260"/>
    <mergeCell ref="G261:I261"/>
    <mergeCell ref="G262:I262"/>
    <mergeCell ref="G263:I263"/>
    <mergeCell ref="G264:I264"/>
    <mergeCell ref="G265:I265"/>
    <mergeCell ref="G266:I266"/>
    <mergeCell ref="G267:I267"/>
    <mergeCell ref="G268:I268"/>
    <mergeCell ref="G269:I269"/>
    <mergeCell ref="G270:I270"/>
    <mergeCell ref="G271:I271"/>
    <mergeCell ref="D295:F295"/>
    <mergeCell ref="D296:F296"/>
    <mergeCell ref="D297:F297"/>
    <mergeCell ref="D298:F298"/>
    <mergeCell ref="D299:F299"/>
    <mergeCell ref="D290:F290"/>
    <mergeCell ref="D291:F291"/>
    <mergeCell ref="D292:F292"/>
    <mergeCell ref="D293:F293"/>
    <mergeCell ref="D294:F294"/>
    <mergeCell ref="D285:F285"/>
    <mergeCell ref="D286:F286"/>
    <mergeCell ref="D287:F287"/>
    <mergeCell ref="D288:F288"/>
    <mergeCell ref="D289:F289"/>
    <mergeCell ref="D280:F280"/>
    <mergeCell ref="D281:F281"/>
    <mergeCell ref="D282:F282"/>
    <mergeCell ref="D283:F283"/>
    <mergeCell ref="D284:F284"/>
    <mergeCell ref="D275:F275"/>
    <mergeCell ref="D276:F276"/>
    <mergeCell ref="D277:F277"/>
    <mergeCell ref="D278:F278"/>
    <mergeCell ref="D279:F279"/>
    <mergeCell ref="D270:F270"/>
    <mergeCell ref="D271:F271"/>
    <mergeCell ref="D272:F272"/>
    <mergeCell ref="D273:F273"/>
    <mergeCell ref="D274:F274"/>
    <mergeCell ref="D265:F265"/>
    <mergeCell ref="D266:F266"/>
    <mergeCell ref="D267:F267"/>
    <mergeCell ref="D268:F268"/>
    <mergeCell ref="D269:F269"/>
    <mergeCell ref="D260:F260"/>
    <mergeCell ref="D261:F261"/>
    <mergeCell ref="D262:F262"/>
    <mergeCell ref="D263:F263"/>
    <mergeCell ref="D264:F264"/>
    <mergeCell ref="B2:K2"/>
    <mergeCell ref="C10:F10"/>
    <mergeCell ref="C108:F108"/>
    <mergeCell ref="C228:F228"/>
    <mergeCell ref="C6:K6"/>
    <mergeCell ref="C7:K7"/>
  </mergeCells>
  <pageMargins left="0.3543307" right="0.15748031000000001" top="0.98425196000000004" bottom="0.98425196000000004" header="0.51181102000000001" footer="0.51181102000000001"/>
  <pageSetup paperSize="9" scale="49" orientation="landscape" blackAndWhite="1"/>
  <headerFooter alignWithMargins="0"/>
  <rowBreaks count="8" manualBreakCount="8">
    <brk id="39" max="16383" man="1"/>
    <brk id="60" max="16383" man="1"/>
    <brk id="89" max="16383" man="1"/>
    <brk id="115" max="16383" man="1"/>
    <brk id="141" max="16383" man="1"/>
    <brk id="168" max="16383" man="1"/>
    <brk id="202" max="16383" man="1"/>
    <brk id="226" max="16383" man="1"/>
  </rowBreaks>
  <colBreaks count="1" manualBreakCount="1">
    <brk id="18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 Mill OpenXML producer</dc:creator>
  <cp:lastModifiedBy>User</cp:lastModifiedBy>
  <dcterms:created xsi:type="dcterms:W3CDTF">2025-03-25T06:07:38Z</dcterms:created>
  <dcterms:modified xsi:type="dcterms:W3CDTF">2025-03-25T06:09:23Z</dcterms:modified>
</cp:coreProperties>
</file>