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505" windowWidth="15480" windowHeight="8040" tabRatio="575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44525" fullPrecision="0"/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M15" i="1"/>
  <c r="N15" i="1"/>
  <c r="O15" i="1"/>
  <c r="V15" i="1"/>
  <c r="W15" i="1"/>
  <c r="W23" i="1" s="1"/>
  <c r="W55" i="1" s="1"/>
  <c r="X15" i="1"/>
  <c r="Y15" i="1"/>
  <c r="Z15" i="1"/>
  <c r="AA15" i="1"/>
  <c r="AA23" i="1" s="1"/>
  <c r="AA55" i="1" s="1"/>
  <c r="AB15" i="1"/>
  <c r="AC15" i="1"/>
  <c r="AD15" i="1"/>
  <c r="E16" i="1"/>
  <c r="C16" i="1" s="1"/>
  <c r="T16" i="1"/>
  <c r="T15" i="1" s="1"/>
  <c r="E17" i="1"/>
  <c r="T17" i="1"/>
  <c r="R17" i="1"/>
  <c r="R25" i="1" s="1"/>
  <c r="C18" i="1"/>
  <c r="E18" i="1"/>
  <c r="T18" i="1"/>
  <c r="R18" i="1" s="1"/>
  <c r="G19" i="1"/>
  <c r="H19" i="1"/>
  <c r="I19" i="1"/>
  <c r="I23" i="1" s="1"/>
  <c r="J19" i="1"/>
  <c r="J23" i="1" s="1"/>
  <c r="K19" i="1"/>
  <c r="L19" i="1"/>
  <c r="L23" i="1"/>
  <c r="M19" i="1"/>
  <c r="M23" i="1" s="1"/>
  <c r="N19" i="1"/>
  <c r="N23" i="1" s="1"/>
  <c r="O19" i="1"/>
  <c r="V19" i="1"/>
  <c r="V23" i="1"/>
  <c r="W19" i="1"/>
  <c r="X19" i="1"/>
  <c r="Y19" i="1"/>
  <c r="Y23" i="1"/>
  <c r="Z19" i="1"/>
  <c r="Z23" i="1"/>
  <c r="AA19" i="1"/>
  <c r="AB19" i="1"/>
  <c r="AC19" i="1"/>
  <c r="AC23" i="1" s="1"/>
  <c r="AC55" i="1" s="1"/>
  <c r="AD19" i="1"/>
  <c r="AD23" i="1" s="1"/>
  <c r="E20" i="1"/>
  <c r="C20" i="1" s="1"/>
  <c r="T20" i="1"/>
  <c r="R20" i="1"/>
  <c r="E21" i="1"/>
  <c r="C21" i="1"/>
  <c r="T21" i="1"/>
  <c r="R21" i="1" s="1"/>
  <c r="E22" i="1"/>
  <c r="C22" i="1" s="1"/>
  <c r="T22" i="1"/>
  <c r="R22" i="1" s="1"/>
  <c r="G23" i="1"/>
  <c r="H23" i="1"/>
  <c r="K23" i="1"/>
  <c r="O23" i="1"/>
  <c r="X23" i="1"/>
  <c r="AB23" i="1"/>
  <c r="G24" i="1"/>
  <c r="H24" i="1"/>
  <c r="I24" i="1"/>
  <c r="J24" i="1"/>
  <c r="K24" i="1"/>
  <c r="L24" i="1"/>
  <c r="M24" i="1"/>
  <c r="N24" i="1"/>
  <c r="O24" i="1"/>
  <c r="T24" i="1"/>
  <c r="V24" i="1"/>
  <c r="W24" i="1"/>
  <c r="X24" i="1"/>
  <c r="Y24" i="1"/>
  <c r="Z24" i="1"/>
  <c r="AA24" i="1"/>
  <c r="AB24" i="1"/>
  <c r="AC24" i="1"/>
  <c r="AD24" i="1"/>
  <c r="G25" i="1"/>
  <c r="H25" i="1"/>
  <c r="I25" i="1"/>
  <c r="J25" i="1"/>
  <c r="K25" i="1"/>
  <c r="L25" i="1"/>
  <c r="M25" i="1"/>
  <c r="N25" i="1"/>
  <c r="O25" i="1"/>
  <c r="V25" i="1"/>
  <c r="W25" i="1"/>
  <c r="X25" i="1"/>
  <c r="Y25" i="1"/>
  <c r="Z25" i="1"/>
  <c r="AA25" i="1"/>
  <c r="AB25" i="1"/>
  <c r="AC25" i="1"/>
  <c r="AD25" i="1"/>
  <c r="E26" i="1"/>
  <c r="G26" i="1"/>
  <c r="H26" i="1"/>
  <c r="I26" i="1"/>
  <c r="J26" i="1"/>
  <c r="K26" i="1"/>
  <c r="L26" i="1"/>
  <c r="M26" i="1"/>
  <c r="N26" i="1"/>
  <c r="O26" i="1"/>
  <c r="V26" i="1"/>
  <c r="W26" i="1"/>
  <c r="X26" i="1"/>
  <c r="Y26" i="1"/>
  <c r="Z26" i="1"/>
  <c r="AA26" i="1"/>
  <c r="AB26" i="1"/>
  <c r="AC26" i="1"/>
  <c r="AD26" i="1"/>
  <c r="G27" i="1"/>
  <c r="H27" i="1"/>
  <c r="I27" i="1"/>
  <c r="J27" i="1"/>
  <c r="K27" i="1"/>
  <c r="L27" i="1"/>
  <c r="M27" i="1"/>
  <c r="N27" i="1"/>
  <c r="O27" i="1"/>
  <c r="V27" i="1"/>
  <c r="W27" i="1"/>
  <c r="X27" i="1"/>
  <c r="X33" i="1" s="1"/>
  <c r="Y27" i="1"/>
  <c r="Z27" i="1"/>
  <c r="AA27" i="1"/>
  <c r="AB27" i="1"/>
  <c r="AC27" i="1"/>
  <c r="AD27" i="1"/>
  <c r="E28" i="1"/>
  <c r="T28" i="1"/>
  <c r="T27" i="1" s="1"/>
  <c r="E29" i="1"/>
  <c r="C29" i="1" s="1"/>
  <c r="C35" i="1" s="1"/>
  <c r="T29" i="1"/>
  <c r="R29" i="1" s="1"/>
  <c r="E30" i="1"/>
  <c r="G30" i="1"/>
  <c r="H30" i="1"/>
  <c r="I30" i="1"/>
  <c r="I33" i="1"/>
  <c r="J30" i="1"/>
  <c r="J33" i="1"/>
  <c r="K30" i="1"/>
  <c r="L30" i="1"/>
  <c r="L33" i="1" s="1"/>
  <c r="M30" i="1"/>
  <c r="M33" i="1"/>
  <c r="N30" i="1"/>
  <c r="N33" i="1"/>
  <c r="O30" i="1"/>
  <c r="V30" i="1"/>
  <c r="V33" i="1"/>
  <c r="W30" i="1"/>
  <c r="X30" i="1"/>
  <c r="Y30" i="1"/>
  <c r="Y33" i="1"/>
  <c r="Z30" i="1"/>
  <c r="Z33" i="1"/>
  <c r="AA30" i="1"/>
  <c r="AB30" i="1"/>
  <c r="AB33" i="1" s="1"/>
  <c r="AC30" i="1"/>
  <c r="AC33" i="1"/>
  <c r="AD30" i="1"/>
  <c r="AD33" i="1"/>
  <c r="E31" i="1"/>
  <c r="C31" i="1"/>
  <c r="C30" i="1" s="1"/>
  <c r="T31" i="1"/>
  <c r="T30" i="1" s="1"/>
  <c r="E32" i="1"/>
  <c r="C32" i="1"/>
  <c r="T32" i="1"/>
  <c r="R32" i="1" s="1"/>
  <c r="G33" i="1"/>
  <c r="H33" i="1"/>
  <c r="H55" i="1" s="1"/>
  <c r="K33" i="1"/>
  <c r="O33" i="1"/>
  <c r="W33" i="1"/>
  <c r="AA33" i="1"/>
  <c r="G34" i="1"/>
  <c r="H34" i="1"/>
  <c r="I34" i="1"/>
  <c r="J34" i="1"/>
  <c r="K34" i="1"/>
  <c r="L34" i="1"/>
  <c r="M34" i="1"/>
  <c r="N34" i="1"/>
  <c r="O34" i="1"/>
  <c r="V34" i="1"/>
  <c r="W34" i="1"/>
  <c r="X34" i="1"/>
  <c r="Y34" i="1"/>
  <c r="Z34" i="1"/>
  <c r="AA34" i="1"/>
  <c r="AB34" i="1"/>
  <c r="AC34" i="1"/>
  <c r="AD34" i="1"/>
  <c r="G35" i="1"/>
  <c r="H35" i="1"/>
  <c r="I35" i="1"/>
  <c r="J35" i="1"/>
  <c r="K35" i="1"/>
  <c r="L35" i="1"/>
  <c r="M35" i="1"/>
  <c r="N35" i="1"/>
  <c r="O35" i="1"/>
  <c r="V35" i="1"/>
  <c r="W35" i="1"/>
  <c r="X35" i="1"/>
  <c r="Y35" i="1"/>
  <c r="Z35" i="1"/>
  <c r="AA35" i="1"/>
  <c r="AB35" i="1"/>
  <c r="AC35" i="1"/>
  <c r="AD35" i="1"/>
  <c r="E36" i="1"/>
  <c r="C36" i="1" s="1"/>
  <c r="T36" i="1"/>
  <c r="R36" i="1" s="1"/>
  <c r="E37" i="1"/>
  <c r="C37" i="1" s="1"/>
  <c r="T37" i="1"/>
  <c r="R37" i="1" s="1"/>
  <c r="G43" i="1"/>
  <c r="H43" i="1"/>
  <c r="I43" i="1"/>
  <c r="J43" i="1"/>
  <c r="K43" i="1"/>
  <c r="K55" i="1" s="1"/>
  <c r="L43" i="1"/>
  <c r="M43" i="1"/>
  <c r="N43" i="1"/>
  <c r="O43" i="1"/>
  <c r="V43" i="1"/>
  <c r="W43" i="1"/>
  <c r="X43" i="1"/>
  <c r="Y43" i="1"/>
  <c r="Z43" i="1"/>
  <c r="AA43" i="1"/>
  <c r="AB43" i="1"/>
  <c r="AC43" i="1"/>
  <c r="AD43" i="1"/>
  <c r="E44" i="1"/>
  <c r="E43" i="1" s="1"/>
  <c r="T44" i="1"/>
  <c r="R44" i="1" s="1"/>
  <c r="E45" i="1"/>
  <c r="C45" i="1"/>
  <c r="T45" i="1"/>
  <c r="R45" i="1"/>
  <c r="E46" i="1"/>
  <c r="C46" i="1"/>
  <c r="T46" i="1"/>
  <c r="R46" i="1" s="1"/>
  <c r="G47" i="1"/>
  <c r="H47" i="1"/>
  <c r="I47" i="1"/>
  <c r="J47" i="1"/>
  <c r="K47" i="1"/>
  <c r="L47" i="1"/>
  <c r="M47" i="1"/>
  <c r="N47" i="1"/>
  <c r="O47" i="1"/>
  <c r="V47" i="1"/>
  <c r="W47" i="1"/>
  <c r="X47" i="1"/>
  <c r="Y47" i="1"/>
  <c r="Z47" i="1"/>
  <c r="AA47" i="1"/>
  <c r="AB47" i="1"/>
  <c r="AC47" i="1"/>
  <c r="AD47" i="1"/>
  <c r="E48" i="1"/>
  <c r="T48" i="1"/>
  <c r="T47" i="1" s="1"/>
  <c r="C49" i="1"/>
  <c r="E49" i="1"/>
  <c r="T49" i="1"/>
  <c r="R49" i="1" s="1"/>
  <c r="E50" i="1"/>
  <c r="C50" i="1" s="1"/>
  <c r="T50" i="1"/>
  <c r="R50" i="1" s="1"/>
  <c r="E51" i="1"/>
  <c r="C51" i="1" s="1"/>
  <c r="C53" i="1" s="1"/>
  <c r="T51" i="1"/>
  <c r="R51" i="1"/>
  <c r="E52" i="1"/>
  <c r="C52" i="1"/>
  <c r="T52" i="1"/>
  <c r="T53" i="1"/>
  <c r="R52" i="1"/>
  <c r="R53" i="1"/>
  <c r="G53" i="1"/>
  <c r="H53" i="1"/>
  <c r="I53" i="1"/>
  <c r="J53" i="1"/>
  <c r="K53" i="1"/>
  <c r="L53" i="1"/>
  <c r="M53" i="1"/>
  <c r="N53" i="1"/>
  <c r="O53" i="1"/>
  <c r="V53" i="1"/>
  <c r="W53" i="1"/>
  <c r="X53" i="1"/>
  <c r="Y53" i="1"/>
  <c r="Z53" i="1"/>
  <c r="AA53" i="1"/>
  <c r="AB53" i="1"/>
  <c r="AC53" i="1"/>
  <c r="AD53" i="1"/>
  <c r="E54" i="1"/>
  <c r="C54" i="1"/>
  <c r="T54" i="1"/>
  <c r="R54" i="1" s="1"/>
  <c r="G55" i="1"/>
  <c r="O55" i="1"/>
  <c r="G57" i="1"/>
  <c r="H57" i="1"/>
  <c r="I57" i="1"/>
  <c r="J57" i="1"/>
  <c r="K57" i="1"/>
  <c r="L57" i="1"/>
  <c r="M57" i="1"/>
  <c r="M104" i="1" s="1"/>
  <c r="N57" i="1"/>
  <c r="O57" i="1"/>
  <c r="V57" i="1"/>
  <c r="W57" i="1"/>
  <c r="X57" i="1"/>
  <c r="Y57" i="1"/>
  <c r="Z57" i="1"/>
  <c r="AA57" i="1"/>
  <c r="AB57" i="1"/>
  <c r="AC57" i="1"/>
  <c r="AD57" i="1"/>
  <c r="E59" i="1"/>
  <c r="C59" i="1" s="1"/>
  <c r="R59" i="1"/>
  <c r="T59" i="1"/>
  <c r="E60" i="1"/>
  <c r="C60" i="1" s="1"/>
  <c r="T60" i="1"/>
  <c r="R60" i="1" s="1"/>
  <c r="E61" i="1"/>
  <c r="C61" i="1" s="1"/>
  <c r="R61" i="1"/>
  <c r="T61" i="1"/>
  <c r="E62" i="1"/>
  <c r="C62" i="1" s="1"/>
  <c r="T62" i="1"/>
  <c r="R62" i="1" s="1"/>
  <c r="E63" i="1"/>
  <c r="C63" i="1" s="1"/>
  <c r="R63" i="1"/>
  <c r="T63" i="1"/>
  <c r="E64" i="1"/>
  <c r="T64" i="1"/>
  <c r="R64" i="1"/>
  <c r="E65" i="1"/>
  <c r="C65" i="1" s="1"/>
  <c r="R65" i="1"/>
  <c r="T65" i="1"/>
  <c r="G66" i="1"/>
  <c r="H66" i="1"/>
  <c r="I66" i="1"/>
  <c r="I104" i="1" s="1"/>
  <c r="J66" i="1"/>
  <c r="K66" i="1"/>
  <c r="L66" i="1"/>
  <c r="M66" i="1"/>
  <c r="N66" i="1"/>
  <c r="O66" i="1"/>
  <c r="V66" i="1"/>
  <c r="W66" i="1"/>
  <c r="X66" i="1"/>
  <c r="Y66" i="1"/>
  <c r="Z66" i="1"/>
  <c r="AA66" i="1"/>
  <c r="AB66" i="1"/>
  <c r="AC66" i="1"/>
  <c r="AD66" i="1"/>
  <c r="E67" i="1"/>
  <c r="C67" i="1" s="1"/>
  <c r="T67" i="1"/>
  <c r="E68" i="1"/>
  <c r="C68" i="1"/>
  <c r="T68" i="1"/>
  <c r="R68" i="1"/>
  <c r="E69" i="1"/>
  <c r="E66" i="1" s="1"/>
  <c r="T69" i="1"/>
  <c r="R69" i="1"/>
  <c r="G75" i="1"/>
  <c r="H75" i="1"/>
  <c r="I75" i="1"/>
  <c r="J75" i="1"/>
  <c r="K75" i="1"/>
  <c r="L75" i="1"/>
  <c r="M75" i="1"/>
  <c r="N75" i="1"/>
  <c r="O75" i="1"/>
  <c r="V75" i="1"/>
  <c r="W75" i="1"/>
  <c r="X75" i="1"/>
  <c r="Y75" i="1"/>
  <c r="Z75" i="1"/>
  <c r="AA75" i="1"/>
  <c r="AB75" i="1"/>
  <c r="AC75" i="1"/>
  <c r="AD75" i="1"/>
  <c r="E76" i="1"/>
  <c r="E75" i="1" s="1"/>
  <c r="T76" i="1"/>
  <c r="R76" i="1" s="1"/>
  <c r="E77" i="1"/>
  <c r="C77" i="1" s="1"/>
  <c r="T77" i="1"/>
  <c r="R77" i="1" s="1"/>
  <c r="E78" i="1"/>
  <c r="C78" i="1" s="1"/>
  <c r="T78" i="1"/>
  <c r="R78" i="1" s="1"/>
  <c r="G79" i="1"/>
  <c r="H79" i="1"/>
  <c r="I79" i="1"/>
  <c r="J79" i="1"/>
  <c r="K79" i="1"/>
  <c r="L79" i="1"/>
  <c r="M79" i="1"/>
  <c r="N79" i="1"/>
  <c r="O79" i="1"/>
  <c r="V79" i="1"/>
  <c r="W79" i="1"/>
  <c r="X79" i="1"/>
  <c r="Y79" i="1"/>
  <c r="Z79" i="1"/>
  <c r="AA79" i="1"/>
  <c r="AB79" i="1"/>
  <c r="AC79" i="1"/>
  <c r="AD79" i="1"/>
  <c r="E80" i="1"/>
  <c r="C80" i="1" s="1"/>
  <c r="T80" i="1"/>
  <c r="E81" i="1"/>
  <c r="C81" i="1" s="1"/>
  <c r="T81" i="1"/>
  <c r="R81" i="1" s="1"/>
  <c r="C82" i="1"/>
  <c r="E82" i="1"/>
  <c r="T82" i="1"/>
  <c r="R82" i="1" s="1"/>
  <c r="G83" i="1"/>
  <c r="H83" i="1"/>
  <c r="I83" i="1"/>
  <c r="J83" i="1"/>
  <c r="K83" i="1"/>
  <c r="L83" i="1"/>
  <c r="M83" i="1"/>
  <c r="N83" i="1"/>
  <c r="O83" i="1"/>
  <c r="V83" i="1"/>
  <c r="W83" i="1"/>
  <c r="X83" i="1"/>
  <c r="Y83" i="1"/>
  <c r="Z83" i="1"/>
  <c r="AA83" i="1"/>
  <c r="AB83" i="1"/>
  <c r="AC83" i="1"/>
  <c r="AD83" i="1"/>
  <c r="E84" i="1"/>
  <c r="E83" i="1" s="1"/>
  <c r="R84" i="1"/>
  <c r="T84" i="1"/>
  <c r="E85" i="1"/>
  <c r="C85" i="1"/>
  <c r="T85" i="1"/>
  <c r="T83" i="1" s="1"/>
  <c r="E86" i="1"/>
  <c r="C86" i="1" s="1"/>
  <c r="T86" i="1"/>
  <c r="R86" i="1" s="1"/>
  <c r="E87" i="1"/>
  <c r="C87" i="1"/>
  <c r="T87" i="1"/>
  <c r="R87" i="1"/>
  <c r="E88" i="1"/>
  <c r="C88" i="1"/>
  <c r="T88" i="1"/>
  <c r="R88" i="1" s="1"/>
  <c r="F89" i="1"/>
  <c r="G89" i="1"/>
  <c r="H89" i="1"/>
  <c r="I89" i="1"/>
  <c r="J89" i="1"/>
  <c r="K89" i="1"/>
  <c r="L89" i="1"/>
  <c r="M89" i="1"/>
  <c r="N89" i="1"/>
  <c r="O89" i="1"/>
  <c r="U89" i="1"/>
  <c r="U104" i="1"/>
  <c r="U105" i="1" s="1"/>
  <c r="V89" i="1"/>
  <c r="W89" i="1"/>
  <c r="X89" i="1"/>
  <c r="Y89" i="1"/>
  <c r="Y104" i="1"/>
  <c r="Z89" i="1"/>
  <c r="AA89" i="1"/>
  <c r="AB89" i="1"/>
  <c r="AC89" i="1"/>
  <c r="AD89" i="1"/>
  <c r="E90" i="1"/>
  <c r="C90" i="1"/>
  <c r="T90" i="1"/>
  <c r="E91" i="1"/>
  <c r="C91" i="1"/>
  <c r="T91" i="1"/>
  <c r="R91" i="1" s="1"/>
  <c r="E92" i="1"/>
  <c r="C92" i="1"/>
  <c r="T92" i="1"/>
  <c r="R92" i="1"/>
  <c r="E93" i="1"/>
  <c r="C93" i="1"/>
  <c r="T93" i="1"/>
  <c r="R93" i="1" s="1"/>
  <c r="E94" i="1"/>
  <c r="C94" i="1"/>
  <c r="T94" i="1"/>
  <c r="R94" i="1"/>
  <c r="G95" i="1"/>
  <c r="H95" i="1"/>
  <c r="I95" i="1"/>
  <c r="J95" i="1"/>
  <c r="J104" i="1" s="1"/>
  <c r="K95" i="1"/>
  <c r="L95" i="1"/>
  <c r="M95" i="1"/>
  <c r="N95" i="1"/>
  <c r="O95" i="1"/>
  <c r="V95" i="1"/>
  <c r="W95" i="1"/>
  <c r="X95" i="1"/>
  <c r="Y95" i="1"/>
  <c r="Z95" i="1"/>
  <c r="AA95" i="1"/>
  <c r="AB95" i="1"/>
  <c r="AC95" i="1"/>
  <c r="AD95" i="1"/>
  <c r="AD104" i="1" s="1"/>
  <c r="AD105" i="1" s="1"/>
  <c r="E96" i="1"/>
  <c r="T96" i="1"/>
  <c r="E97" i="1"/>
  <c r="C97" i="1" s="1"/>
  <c r="T97" i="1"/>
  <c r="R97" i="1"/>
  <c r="E98" i="1"/>
  <c r="C98" i="1"/>
  <c r="T98" i="1"/>
  <c r="R98" i="1"/>
  <c r="G99" i="1"/>
  <c r="H99" i="1"/>
  <c r="I99" i="1"/>
  <c r="J99" i="1"/>
  <c r="K99" i="1"/>
  <c r="L99" i="1"/>
  <c r="M99" i="1"/>
  <c r="N99" i="1"/>
  <c r="O99" i="1"/>
  <c r="V99" i="1"/>
  <c r="W99" i="1"/>
  <c r="X99" i="1"/>
  <c r="X104" i="1"/>
  <c r="Y99" i="1"/>
  <c r="Z99" i="1"/>
  <c r="AA99" i="1"/>
  <c r="AB99" i="1"/>
  <c r="AC99" i="1"/>
  <c r="AD99" i="1"/>
  <c r="E100" i="1"/>
  <c r="C100" i="1"/>
  <c r="T100" i="1"/>
  <c r="E101" i="1"/>
  <c r="C101" i="1" s="1"/>
  <c r="T101" i="1"/>
  <c r="R101" i="1"/>
  <c r="E102" i="1"/>
  <c r="C102" i="1"/>
  <c r="C99" i="1" s="1"/>
  <c r="T102" i="1"/>
  <c r="R102" i="1"/>
  <c r="E103" i="1"/>
  <c r="C103" i="1"/>
  <c r="T103" i="1"/>
  <c r="R103" i="1"/>
  <c r="D104" i="1"/>
  <c r="F104" i="1"/>
  <c r="S104" i="1"/>
  <c r="Z104" i="1"/>
  <c r="D105" i="1"/>
  <c r="F105" i="1"/>
  <c r="S105" i="1"/>
  <c r="F112" i="1"/>
  <c r="G112" i="1"/>
  <c r="H112" i="1"/>
  <c r="I112" i="1"/>
  <c r="I133" i="1" s="1"/>
  <c r="J112" i="1"/>
  <c r="K112" i="1"/>
  <c r="L112" i="1"/>
  <c r="M112" i="1"/>
  <c r="M133" i="1" s="1"/>
  <c r="N112" i="1"/>
  <c r="O112" i="1"/>
  <c r="U112" i="1"/>
  <c r="V112" i="1"/>
  <c r="V133" i="1" s="1"/>
  <c r="W112" i="1"/>
  <c r="X112" i="1"/>
  <c r="X133" i="1" s="1"/>
  <c r="Y112" i="1"/>
  <c r="Z112" i="1"/>
  <c r="AA112" i="1"/>
  <c r="AB112" i="1"/>
  <c r="AC112" i="1"/>
  <c r="AD112" i="1"/>
  <c r="AD133" i="1" s="1"/>
  <c r="E113" i="1"/>
  <c r="C113" i="1"/>
  <c r="T113" i="1"/>
  <c r="R113" i="1"/>
  <c r="E114" i="1"/>
  <c r="C114" i="1"/>
  <c r="T114" i="1"/>
  <c r="R114" i="1"/>
  <c r="E115" i="1"/>
  <c r="C115" i="1"/>
  <c r="T115" i="1"/>
  <c r="R115" i="1"/>
  <c r="E116" i="1"/>
  <c r="C116" i="1"/>
  <c r="T116" i="1"/>
  <c r="R116" i="1"/>
  <c r="E117" i="1"/>
  <c r="C117" i="1"/>
  <c r="T117" i="1"/>
  <c r="R117" i="1"/>
  <c r="G118" i="1"/>
  <c r="H118" i="1"/>
  <c r="E118" i="1" s="1"/>
  <c r="C118" i="1" s="1"/>
  <c r="I118" i="1"/>
  <c r="J118" i="1"/>
  <c r="J133" i="1" s="1"/>
  <c r="K118" i="1"/>
  <c r="L118" i="1"/>
  <c r="M118" i="1"/>
  <c r="N118" i="1"/>
  <c r="O118" i="1"/>
  <c r="O133" i="1" s="1"/>
  <c r="V118" i="1"/>
  <c r="W118" i="1"/>
  <c r="T118" i="1" s="1"/>
  <c r="X118" i="1"/>
  <c r="Y118" i="1"/>
  <c r="Z118" i="1"/>
  <c r="AA118" i="1"/>
  <c r="AA133" i="1" s="1"/>
  <c r="AB118" i="1"/>
  <c r="AB133" i="1" s="1"/>
  <c r="AB143" i="1" s="1"/>
  <c r="AC118" i="1"/>
  <c r="AD118" i="1"/>
  <c r="E119" i="1"/>
  <c r="C119" i="1"/>
  <c r="T119" i="1"/>
  <c r="R119" i="1"/>
  <c r="E120" i="1"/>
  <c r="C120" i="1"/>
  <c r="T120" i="1"/>
  <c r="R120" i="1"/>
  <c r="E121" i="1"/>
  <c r="C121" i="1"/>
  <c r="T121" i="1"/>
  <c r="R121" i="1"/>
  <c r="E122" i="1"/>
  <c r="C122" i="1"/>
  <c r="T122" i="1"/>
  <c r="R122" i="1"/>
  <c r="E123" i="1"/>
  <c r="C123" i="1"/>
  <c r="T123" i="1"/>
  <c r="R123" i="1"/>
  <c r="E124" i="1"/>
  <c r="C124" i="1"/>
  <c r="T124" i="1"/>
  <c r="R124" i="1"/>
  <c r="G125" i="1"/>
  <c r="G133" i="1" s="1"/>
  <c r="G143" i="1" s="1"/>
  <c r="H125" i="1"/>
  <c r="I125" i="1"/>
  <c r="J125" i="1"/>
  <c r="K125" i="1"/>
  <c r="K133" i="1" s="1"/>
  <c r="K143" i="1" s="1"/>
  <c r="L125" i="1"/>
  <c r="M125" i="1"/>
  <c r="N125" i="1"/>
  <c r="O125" i="1"/>
  <c r="V125" i="1"/>
  <c r="W125" i="1"/>
  <c r="X125" i="1"/>
  <c r="Y125" i="1"/>
  <c r="Z125" i="1"/>
  <c r="Z133" i="1" s="1"/>
  <c r="AA125" i="1"/>
  <c r="AB125" i="1"/>
  <c r="AC125" i="1"/>
  <c r="AD125" i="1"/>
  <c r="E127" i="1"/>
  <c r="C127" i="1"/>
  <c r="T127" i="1"/>
  <c r="E128" i="1"/>
  <c r="C128" i="1" s="1"/>
  <c r="T128" i="1"/>
  <c r="R128" i="1" s="1"/>
  <c r="E129" i="1"/>
  <c r="C129" i="1" s="1"/>
  <c r="T129" i="1"/>
  <c r="R129" i="1" s="1"/>
  <c r="E130" i="1"/>
  <c r="C130" i="1" s="1"/>
  <c r="T130" i="1"/>
  <c r="R130" i="1" s="1"/>
  <c r="E131" i="1"/>
  <c r="C131" i="1" s="1"/>
  <c r="T131" i="1"/>
  <c r="R131" i="1" s="1"/>
  <c r="E132" i="1"/>
  <c r="C132" i="1" s="1"/>
  <c r="T132" i="1"/>
  <c r="R132" i="1" s="1"/>
  <c r="D133" i="1"/>
  <c r="D143" i="1" s="1"/>
  <c r="F133" i="1"/>
  <c r="H133" i="1"/>
  <c r="N133" i="1"/>
  <c r="N143" i="1" s="1"/>
  <c r="S133" i="1"/>
  <c r="U133" i="1"/>
  <c r="Y133" i="1"/>
  <c r="AC133" i="1"/>
  <c r="AC143" i="1" s="1"/>
  <c r="N135" i="1"/>
  <c r="G136" i="1"/>
  <c r="G135" i="1"/>
  <c r="H136" i="1"/>
  <c r="I136" i="1"/>
  <c r="I135" i="1" s="1"/>
  <c r="J136" i="1"/>
  <c r="J135" i="1" s="1"/>
  <c r="K136" i="1"/>
  <c r="K135" i="1"/>
  <c r="L136" i="1"/>
  <c r="M136" i="1"/>
  <c r="M135" i="1" s="1"/>
  <c r="N136" i="1"/>
  <c r="O136" i="1"/>
  <c r="O135" i="1" s="1"/>
  <c r="V136" i="1"/>
  <c r="V135" i="1" s="1"/>
  <c r="W136" i="1"/>
  <c r="W135" i="1" s="1"/>
  <c r="X136" i="1"/>
  <c r="X135" i="1" s="1"/>
  <c r="Y136" i="1"/>
  <c r="Y135" i="1" s="1"/>
  <c r="Y143" i="1" s="1"/>
  <c r="Z136" i="1"/>
  <c r="Z135" i="1" s="1"/>
  <c r="AA136" i="1"/>
  <c r="AB136" i="1"/>
  <c r="AC136" i="1"/>
  <c r="AD136" i="1"/>
  <c r="AD135" i="1" s="1"/>
  <c r="E137" i="1"/>
  <c r="C137" i="1" s="1"/>
  <c r="C136" i="1" s="1"/>
  <c r="C135" i="1" s="1"/>
  <c r="T137" i="1"/>
  <c r="T136" i="1" s="1"/>
  <c r="T135" i="1" s="1"/>
  <c r="E138" i="1"/>
  <c r="C138" i="1"/>
  <c r="T138" i="1"/>
  <c r="R138" i="1"/>
  <c r="E139" i="1"/>
  <c r="C139" i="1"/>
  <c r="T139" i="1"/>
  <c r="R139" i="1"/>
  <c r="E140" i="1"/>
  <c r="C140" i="1"/>
  <c r="T140" i="1"/>
  <c r="R140" i="1"/>
  <c r="G141" i="1"/>
  <c r="H141" i="1"/>
  <c r="H135" i="1" s="1"/>
  <c r="I141" i="1"/>
  <c r="J141" i="1"/>
  <c r="K141" i="1"/>
  <c r="L141" i="1"/>
  <c r="L135" i="1" s="1"/>
  <c r="M141" i="1"/>
  <c r="N141" i="1"/>
  <c r="O141" i="1"/>
  <c r="V141" i="1"/>
  <c r="W141" i="1"/>
  <c r="X141" i="1"/>
  <c r="Y141" i="1"/>
  <c r="Z141" i="1"/>
  <c r="AA141" i="1"/>
  <c r="AA135" i="1" s="1"/>
  <c r="AB141" i="1"/>
  <c r="AB135" i="1"/>
  <c r="AC141" i="1"/>
  <c r="AC135" i="1"/>
  <c r="AD141" i="1"/>
  <c r="E142" i="1"/>
  <c r="C142" i="1"/>
  <c r="C141" i="1" s="1"/>
  <c r="T142" i="1"/>
  <c r="R142" i="1" s="1"/>
  <c r="R141" i="1" s="1"/>
  <c r="F143" i="1"/>
  <c r="S143" i="1"/>
  <c r="U143" i="1"/>
  <c r="R112" i="1"/>
  <c r="T112" i="1"/>
  <c r="T79" i="1"/>
  <c r="R80" i="1"/>
  <c r="R79" i="1" s="1"/>
  <c r="T66" i="1"/>
  <c r="R67" i="1"/>
  <c r="R66" i="1"/>
  <c r="N55" i="1"/>
  <c r="J55" i="1"/>
  <c r="J105" i="1" s="1"/>
  <c r="E141" i="1"/>
  <c r="E136" i="1"/>
  <c r="E135" i="1" s="1"/>
  <c r="C112" i="1"/>
  <c r="E89" i="1"/>
  <c r="E27" i="1"/>
  <c r="E33" i="1"/>
  <c r="C28" i="1"/>
  <c r="E34" i="1"/>
  <c r="T26" i="1"/>
  <c r="R26" i="1"/>
  <c r="E25" i="1"/>
  <c r="C17" i="1"/>
  <c r="C25" i="1" s="1"/>
  <c r="T141" i="1"/>
  <c r="T125" i="1"/>
  <c r="R127" i="1"/>
  <c r="T99" i="1"/>
  <c r="R100" i="1"/>
  <c r="R99" i="1" s="1"/>
  <c r="E95" i="1"/>
  <c r="C96" i="1"/>
  <c r="C95" i="1"/>
  <c r="AA104" i="1"/>
  <c r="W104" i="1"/>
  <c r="W105" i="1" s="1"/>
  <c r="T57" i="1"/>
  <c r="AB55" i="1"/>
  <c r="Y55" i="1"/>
  <c r="Y105" i="1"/>
  <c r="T19" i="1"/>
  <c r="T23" i="1"/>
  <c r="E125" i="1"/>
  <c r="E112" i="1"/>
  <c r="E133" i="1" s="1"/>
  <c r="E143" i="1" s="1"/>
  <c r="E99" i="1"/>
  <c r="T89" i="1"/>
  <c r="R90" i="1"/>
  <c r="R89" i="1"/>
  <c r="O104" i="1"/>
  <c r="O105" i="1"/>
  <c r="K104" i="1"/>
  <c r="K105" i="1"/>
  <c r="G104" i="1"/>
  <c r="G105" i="1"/>
  <c r="C64" i="1"/>
  <c r="C57" i="1"/>
  <c r="E57" i="1"/>
  <c r="E53" i="1"/>
  <c r="E47" i="1"/>
  <c r="C48" i="1"/>
  <c r="C47" i="1"/>
  <c r="T43" i="1"/>
  <c r="R31" i="1"/>
  <c r="R30" i="1" s="1"/>
  <c r="T34" i="1"/>
  <c r="X55" i="1"/>
  <c r="X105" i="1"/>
  <c r="R19" i="1"/>
  <c r="C26" i="1"/>
  <c r="T95" i="1"/>
  <c r="R96" i="1"/>
  <c r="R95" i="1" s="1"/>
  <c r="T33" i="1"/>
  <c r="AD55" i="1"/>
  <c r="Z55" i="1"/>
  <c r="Z105" i="1"/>
  <c r="V55" i="1"/>
  <c r="M55" i="1"/>
  <c r="I55" i="1"/>
  <c r="I105" i="1" s="1"/>
  <c r="E15" i="1"/>
  <c r="E23" i="1" s="1"/>
  <c r="E55" i="1" s="1"/>
  <c r="R48" i="1"/>
  <c r="R47" i="1"/>
  <c r="T35" i="1"/>
  <c r="R28" i="1"/>
  <c r="R34" i="1" s="1"/>
  <c r="R16" i="1"/>
  <c r="R15" i="1"/>
  <c r="R23" i="1" s="1"/>
  <c r="R27" i="1"/>
  <c r="R33" i="1" s="1"/>
  <c r="R24" i="1"/>
  <c r="C27" i="1"/>
  <c r="C33" i="1"/>
  <c r="C34" i="1"/>
  <c r="C24" i="1"/>
  <c r="C15" i="1"/>
  <c r="M105" i="1"/>
  <c r="L133" i="1"/>
  <c r="L143" i="1" s="1"/>
  <c r="E19" i="1"/>
  <c r="C44" i="1"/>
  <c r="C43" i="1" s="1"/>
  <c r="E24" i="1"/>
  <c r="R125" i="1" l="1"/>
  <c r="AA143" i="1"/>
  <c r="O143" i="1"/>
  <c r="H143" i="1"/>
  <c r="C125" i="1"/>
  <c r="C133" i="1" s="1"/>
  <c r="C143" i="1" s="1"/>
  <c r="Z143" i="1"/>
  <c r="J143" i="1"/>
  <c r="AD143" i="1"/>
  <c r="X143" i="1"/>
  <c r="V143" i="1"/>
  <c r="M143" i="1"/>
  <c r="I143" i="1"/>
  <c r="T133" i="1"/>
  <c r="T143" i="1" s="1"/>
  <c r="R118" i="1"/>
  <c r="R133" i="1" s="1"/>
  <c r="T55" i="1"/>
  <c r="T105" i="1" s="1"/>
  <c r="R137" i="1"/>
  <c r="R136" i="1" s="1"/>
  <c r="R135" i="1" s="1"/>
  <c r="N105" i="1"/>
  <c r="W133" i="1"/>
  <c r="W143" i="1" s="1"/>
  <c r="C89" i="1"/>
  <c r="R75" i="1"/>
  <c r="C66" i="1"/>
  <c r="R57" i="1"/>
  <c r="H104" i="1"/>
  <c r="H105" i="1" s="1"/>
  <c r="R43" i="1"/>
  <c r="R55" i="1" s="1"/>
  <c r="R35" i="1"/>
  <c r="AB104" i="1"/>
  <c r="AB105" i="1" s="1"/>
  <c r="V104" i="1"/>
  <c r="V105" i="1" s="1"/>
  <c r="L104" i="1"/>
  <c r="C79" i="1"/>
  <c r="AC104" i="1"/>
  <c r="AC105" i="1" s="1"/>
  <c r="N104" i="1"/>
  <c r="C19" i="1"/>
  <c r="C23" i="1" s="1"/>
  <c r="C55" i="1" s="1"/>
  <c r="L55" i="1"/>
  <c r="L105" i="1" s="1"/>
  <c r="AA105" i="1"/>
  <c r="R85" i="1"/>
  <c r="R83" i="1" s="1"/>
  <c r="C84" i="1"/>
  <c r="C83" i="1" s="1"/>
  <c r="E79" i="1"/>
  <c r="E104" i="1" s="1"/>
  <c r="E105" i="1" s="1"/>
  <c r="T75" i="1"/>
  <c r="T104" i="1" s="1"/>
  <c r="C76" i="1"/>
  <c r="C75" i="1" s="1"/>
  <c r="C69" i="1"/>
  <c r="E35" i="1"/>
  <c r="T25" i="1"/>
  <c r="C104" i="1" l="1"/>
  <c r="C105" i="1" s="1"/>
  <c r="R104" i="1"/>
  <c r="R105" i="1" s="1"/>
  <c r="R143" i="1"/>
</calcChain>
</file>

<file path=xl/sharedStrings.xml><?xml version="1.0" encoding="utf-8"?>
<sst xmlns="http://schemas.openxmlformats.org/spreadsheetml/2006/main" count="642" uniqueCount="286">
  <si>
    <t>АКТИВ</t>
  </si>
  <si>
    <t>Код строки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</si>
  <si>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</si>
  <si>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</si>
  <si>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</si>
  <si>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территориального государственного внебюджетного фонда</t>
  </si>
  <si>
    <t>I. Нефинансовые активы</t>
  </si>
  <si>
    <t>Основные средства (балансовая стоимость, 010100000)*</t>
  </si>
  <si>
    <t>Нематериальные активы
(балансовая стоимость, 010200000)*</t>
  </si>
  <si>
    <t>Нематериальные активы
(остаточная стоимость, стр. 040 - стр. 050)</t>
  </si>
  <si>
    <t>Материальные запасы (010500000)</t>
  </si>
  <si>
    <t>Вложения в нефинансовые активы (010600000)</t>
  </si>
  <si>
    <t>Нефинансовые активы в пути (010700000)</t>
  </si>
  <si>
    <t>КОДЫ</t>
  </si>
  <si>
    <t>Единица измерения: руб.</t>
  </si>
  <si>
    <t>383</t>
  </si>
  <si>
    <t>0503320</t>
  </si>
  <si>
    <t>Форма 0503320 с. 3</t>
  </si>
  <si>
    <t>II. Финансовые активы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</si>
  <si>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</si>
  <si>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</si>
  <si>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</si>
  <si>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</si>
  <si>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</si>
  <si>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</si>
  <si>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</si>
  <si>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</si>
  <si>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</si>
  <si>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</si>
  <si>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</si>
  <si>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</si>
  <si>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Результат по кассовым операциям бюджета (040200000)</t>
  </si>
  <si>
    <t>БАЛАНС (стр. 600 + стр. 610)</t>
  </si>
  <si>
    <t>ПАССИВ</t>
  </si>
  <si>
    <t>Периодичность: годовая</t>
  </si>
  <si>
    <t>Непроизведенные активы (балансовая стоимость, 010300000)</t>
  </si>
  <si>
    <t>Амортизация нематериальных активов (010409000)*</t>
  </si>
  <si>
    <t>Вложения в финансовые активы (021500000)</t>
  </si>
  <si>
    <t>Расчеты  по доходам (020500000)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</si>
  <si>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</si>
  <si>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</si>
  <si>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</si>
  <si>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* данные по этим строкам в валюту баланса не входят</t>
  </si>
  <si>
    <t>Форма по ОКУД</t>
  </si>
  <si>
    <t>Дата</t>
  </si>
  <si>
    <t>по ОКПО</t>
  </si>
  <si>
    <t>по ОКЕИ</t>
  </si>
  <si>
    <t>Форма 0503320 с. 6</t>
  </si>
  <si>
    <t>Форма 0503320 с. 4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</si>
  <si>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</si>
  <si>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</si>
  <si>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</si>
  <si>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</si>
  <si>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</si>
  <si>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</si>
  <si>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</si>
  <si>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</si>
  <si>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</si>
  <si>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</si>
  <si>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</si>
  <si>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</si>
  <si>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</si>
  <si>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</si>
  <si>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</si>
  <si>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</si>
  <si>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120</t>
  </si>
  <si>
    <t>150</t>
  </si>
  <si>
    <t>170</t>
  </si>
  <si>
    <t>171</t>
  </si>
  <si>
    <t>173</t>
  </si>
  <si>
    <t>174</t>
  </si>
  <si>
    <t>175</t>
  </si>
  <si>
    <t>176</t>
  </si>
  <si>
    <t>177</t>
  </si>
  <si>
    <t>190</t>
  </si>
  <si>
    <t>191</t>
  </si>
  <si>
    <t>192</t>
  </si>
  <si>
    <t>193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</si>
  <si>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</si>
  <si>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</si>
  <si>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</si>
  <si>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</si>
  <si>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</si>
  <si>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</si>
  <si>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</si>
  <si>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</si>
  <si>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</si>
  <si>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</si>
  <si>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</si>
  <si>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333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</si>
  <si>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</si>
  <si>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</si>
  <si>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</si>
  <si>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</si>
  <si>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</si>
  <si>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</si>
  <si>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</si>
  <si>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</si>
  <si>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</si>
  <si>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</si>
  <si>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</si>
  <si>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</si>
  <si>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</si>
  <si>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</si>
  <si>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</si>
  <si>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</si>
  <si>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</si>
  <si>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610</t>
  </si>
  <si>
    <t>620</t>
  </si>
  <si>
    <t>690</t>
  </si>
  <si>
    <t>800</t>
  </si>
  <si>
    <t>900</t>
  </si>
  <si>
    <t xml:space="preserve">Наименование финансового органа  </t>
  </si>
  <si>
    <t xml:space="preserve">Наименование бюджета  </t>
  </si>
  <si>
    <t>на</t>
  </si>
  <si>
    <t>Форма 0503320 с.2</t>
  </si>
  <si>
    <t>Форма 0503320 с.5</t>
  </si>
  <si>
    <t>Форма 0503320 с.7</t>
  </si>
  <si>
    <t>Форма 0503320 с.8</t>
  </si>
  <si>
    <t>Финансовый результат (040000000) (стр. 620 + стр 690 )</t>
  </si>
  <si>
    <t>БАЛАНС ИСПОЛНЕНИЯ КОНСОЛИДИРОВАННОГО БЮДЖЕТА СУБЪЕКТА РОССИЙСКОЙ ФЕДЕРАЦИИ</t>
  </si>
  <si>
    <t xml:space="preserve"> И БЮДЖЕТА ТЕРРИТОРИАЛЬНОГО ГОСУДАРСТВЕННОГО ВНЕБЮДЖЕТНОГО ФОНДА</t>
  </si>
  <si>
    <t>консолидированный бюджет
субъекта Российской Федерации
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</si>
  <si>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</si>
  <si>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
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</si>
  <si>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</si>
  <si>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На конец отчетного периода</t>
  </si>
  <si>
    <t>011</t>
  </si>
  <si>
    <t>013</t>
  </si>
  <si>
    <t>014</t>
  </si>
  <si>
    <t>в том числе:
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</si>
  <si>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</si>
  <si>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</si>
  <si>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средств*</t>
  </si>
  <si>
    <t>021</t>
  </si>
  <si>
    <t>023</t>
  </si>
  <si>
    <t>024</t>
  </si>
  <si>
    <t>в том числе:
Амортизация недвижимого имущества учреждения (010410000)*</t>
  </si>
  <si>
    <t>Амортизация иного движимого имущества учреждения (010430000) *</t>
  </si>
  <si>
    <t>Амортизация предметов лизинга (010440000)*</t>
  </si>
  <si>
    <t>Основные средства (остаточная стоимость, стр.010 - стр.020)</t>
  </si>
  <si>
    <t>031</t>
  </si>
  <si>
    <t>033</t>
  </si>
  <si>
    <t>034</t>
  </si>
  <si>
    <t xml:space="preserve">из них:
недвижимое имущество учреждения (остаточная стоимость, стр.011 -  стр.021)         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</si>
  <si>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</si>
  <si>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</si>
  <si>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042</t>
  </si>
  <si>
    <t>043</t>
  </si>
  <si>
    <t>из них:
иное движимое имущество учреждения (010230000) *</t>
  </si>
  <si>
    <t>предметы лизинга  (010240000) *</t>
  </si>
  <si>
    <t>052</t>
  </si>
  <si>
    <t>053</t>
  </si>
  <si>
    <t>из них:
иного движимого имущества учреждения (010439000) *</t>
  </si>
  <si>
    <t>предметов лизинга  (010449000) *</t>
  </si>
  <si>
    <t>062</t>
  </si>
  <si>
    <t>063</t>
  </si>
  <si>
    <t xml:space="preserve">из них:
иное движимое имущество учреждения (остаточная стоимость, стр. 042 -  стр.052)         </t>
  </si>
  <si>
    <t xml:space="preserve">предметы лизинга (остаточная стоимость, стр. 043 -  стр.053)                                       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</si>
  <si>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</si>
  <si>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</si>
  <si>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</si>
  <si>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</si>
  <si>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</si>
  <si>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</si>
  <si>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</si>
  <si>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</si>
  <si>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 (010450000) *</t>
  </si>
  <si>
    <t>Нефинансовые активы имущества казны (остаточная стоимость, стр. 110 - стр. 120)</t>
  </si>
  <si>
    <t>130</t>
  </si>
  <si>
    <t>140</t>
  </si>
  <si>
    <t>Затраты на изготовление готовой продукции, выполнение работ, услуг (010900000)</t>
  </si>
  <si>
    <t>Итого по разделу I 
(стр.030 + стр.060 + стр.070 + стр.080 + стр.090 + стр.100 + стр.130 + стр. 140)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</si>
  <si>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</si>
  <si>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</si>
  <si>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</si>
  <si>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</si>
  <si>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</si>
  <si>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</si>
  <si>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178</t>
  </si>
  <si>
    <t>денежные документы (020135000)</t>
  </si>
  <si>
    <t>180</t>
  </si>
  <si>
    <t>Средства на счетах бюджета в органе Федерального казначейства (020210000)</t>
  </si>
  <si>
    <t>в том числе:
средства на счетах бюджета в рублях в органе Федерального казначейства (020211000)</t>
  </si>
  <si>
    <t>181</t>
  </si>
  <si>
    <t>182</t>
  </si>
  <si>
    <t>183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</si>
  <si>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</si>
  <si>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</si>
  <si>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</si>
  <si>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</si>
  <si>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</si>
  <si>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</si>
  <si>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200</t>
  </si>
  <si>
    <t>201</t>
  </si>
  <si>
    <t>202</t>
  </si>
  <si>
    <t>203</t>
  </si>
  <si>
    <t>Средства бюджета на депозитных счетах (020230000)</t>
  </si>
  <si>
    <t>в том числе:
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</si>
  <si>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</si>
  <si>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</si>
  <si>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</si>
  <si>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</si>
  <si>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</si>
  <si>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кредитам, займам, ссудам (020700000)</t>
  </si>
  <si>
    <t>291</t>
  </si>
  <si>
    <t>292</t>
  </si>
  <si>
    <t>293</t>
  </si>
  <si>
    <t>в том числе:
по представленным кредитам, ссудам, займам (020710000)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</si>
  <si>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</si>
  <si>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</si>
  <si>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</si>
  <si>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</si>
  <si>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</si>
  <si>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</si>
  <si>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</si>
  <si>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</si>
  <si>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</si>
  <si>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иные финансовые активы (021550000)</t>
  </si>
  <si>
    <t>акции и иные формы участия в капитале (021530000)</t>
  </si>
  <si>
    <t>Итого по разделу II (стр.170  + стр.180 + стр. 190 + стр.200 + стр.210 + стр.230 + стр.260 + стр.290 + стр.310 + стр.320 + стр. 330 + стр.370 )</t>
  </si>
  <si>
    <t>471</t>
  </si>
  <si>
    <t>472</t>
  </si>
  <si>
    <t>473</t>
  </si>
  <si>
    <t>474</t>
  </si>
  <si>
    <t>в том числе:
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</si>
  <si>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</si>
  <si>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государственным (муниципальным) гарантиям (030130000)</t>
  </si>
  <si>
    <t>по долговым обязательствам в иностранной валюте (030140000)</t>
  </si>
  <si>
    <t>из них:
расчеты по налогу на доходы физических лиц (030301000)</t>
  </si>
  <si>
    <t>из них:
расчеты по средствам, полученным во временное распоряжение (030401000)</t>
  </si>
  <si>
    <t>внутриведомственные  расчеты (030404000)</t>
  </si>
  <si>
    <t>623</t>
  </si>
  <si>
    <t>624</t>
  </si>
  <si>
    <t>625</t>
  </si>
  <si>
    <t>из них:
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</si>
  <si>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</si>
  <si>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</si>
  <si>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Результат прошлых отчетных периодов по кассовому исполнению бюджета (040230000)</t>
  </si>
  <si>
    <t>x</t>
  </si>
  <si>
    <t>179</t>
  </si>
  <si>
    <t>денежные средства учреждения, размещенные на депозиты в кредитной организации (020122000)</t>
  </si>
  <si>
    <t>из них:
результат прошлых отчетных периодов по кассовому исполнению бюджета (040230000)</t>
  </si>
  <si>
    <t>Расчеты по кредитам, займам (ссудам) (020700000)</t>
  </si>
  <si>
    <t>в том числе:
по представленным кредитам, займам (ссудам) (020710000)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</si>
  <si>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</si>
  <si>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</si>
  <si>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</si>
  <si>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На начало года</t>
  </si>
  <si>
    <t>626</t>
  </si>
  <si>
    <t>резервы предстоящих расходов (040160000)</t>
  </si>
  <si>
    <t>по ОКТМО</t>
  </si>
  <si>
    <t>Расчеты по ущербу и иным доходам (020900000)</t>
  </si>
  <si>
    <t>из них:
расчеты по налоговым вычетам по НДС (021010000)</t>
  </si>
  <si>
    <t>334</t>
  </si>
  <si>
    <t>расчеты с прочими дебиторами (021005000)</t>
  </si>
  <si>
    <t>Финансовый результат экономического субъекта (040100000)</t>
  </si>
  <si>
    <t>ИНН</t>
  </si>
  <si>
    <t>в том числе:
амортизация недвижимого имущества учреждения (010410000)*</t>
  </si>
  <si>
    <t>амортизация иного движимого имущества учреждения (010430000) *</t>
  </si>
  <si>
    <t>амортизация предметов лизинга (010440000)*</t>
  </si>
  <si>
    <t>380</t>
  </si>
  <si>
    <t>Итого по разделу II (стр.170  + стр.180 + стр. 190 + стр.200 + стр.210 + стр.230 + стр.260 + стр.290 + стр.310 + стр.320 + стр. 330 + стр.370 + стр.380 )</t>
  </si>
  <si>
    <t>Расчеты по доходам (020500000)</t>
  </si>
  <si>
    <t>570</t>
  </si>
  <si>
    <t>580</t>
  </si>
  <si>
    <t>590</t>
  </si>
  <si>
    <t>Итого по разделу III (стр. 470 + стр. 490 + стр. 510 + стр. 530 + стр. 570 + стр. 580 + стр. 590)</t>
  </si>
  <si>
    <t>бюджеты внутригородских муниципальных образований городов федерального значения</t>
  </si>
  <si>
    <t>денежные средства учреждения на специальных счетах в кредитной организации (020126000)</t>
  </si>
  <si>
    <t>бюджеты городских поселений</t>
  </si>
  <si>
    <t>бюджеты сельских поселений</t>
  </si>
  <si>
    <t>бюджеты внутригородских районов</t>
  </si>
  <si>
    <t>бюджеты городских округов с внутригородским делением</t>
  </si>
  <si>
    <t>Бюджет Шимского муниципального района</t>
  </si>
  <si>
    <t>01 января 2018 г.</t>
  </si>
  <si>
    <t>02290539</t>
  </si>
  <si>
    <t>Комитет финансов Администрации Шимского муниципального района</t>
  </si>
  <si>
    <t>5319000452</t>
  </si>
  <si>
    <t>ГОД</t>
  </si>
  <si>
    <t>5</t>
  </si>
  <si>
    <t>01.01.2018</t>
  </si>
  <si>
    <t>3</t>
  </si>
  <si>
    <t>792</t>
  </si>
  <si>
    <t>500</t>
  </si>
  <si>
    <t>49655000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</si>
</sst>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6" borderId="0" applyNumberFormat="0" applyBorder="0" applyAlignment="0" applyProtection="0"/>
    <xf numFmtId="0" fontId="5" fillId="8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5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6" borderId="0" applyNumberFormat="0" applyBorder="0" applyAlignment="0" applyProtection="0"/>
    <xf numFmtId="0" fontId="5" fillId="13" borderId="0" applyNumberFormat="0" applyBorder="0" applyAlignment="0" applyProtection="0"/>
    <xf numFmtId="0" fontId="25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4" borderId="0" applyNumberFormat="0" applyBorder="0" applyAlignment="0" applyProtection="0"/>
    <xf numFmtId="0" fontId="25" fillId="13" borderId="0" applyNumberFormat="0" applyBorder="0" applyAlignment="0" applyProtection="0"/>
    <xf numFmtId="0" fontId="6" fillId="12" borderId="0" applyNumberFormat="0" applyBorder="0" applyAlignment="0" applyProtection="0"/>
    <xf numFmtId="0" fontId="25" fillId="5" borderId="0" applyNumberFormat="0" applyBorder="0" applyAlignment="0" applyProtection="0"/>
    <xf numFmtId="0" fontId="6" fillId="16" borderId="0" applyNumberFormat="0" applyBorder="0" applyAlignment="0" applyProtection="0"/>
    <xf numFmtId="0" fontId="25" fillId="10" borderId="0" applyNumberFormat="0" applyBorder="0" applyAlignment="0" applyProtection="0"/>
    <xf numFmtId="0" fontId="6" fillId="17" borderId="0" applyNumberFormat="0" applyBorder="0" applyAlignment="0" applyProtection="0"/>
    <xf numFmtId="0" fontId="25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7" fillId="8" borderId="1" applyNumberFormat="0" applyAlignment="0" applyProtection="0"/>
    <xf numFmtId="0" fontId="8" fillId="22" borderId="2" applyNumberFormat="0" applyAlignment="0" applyProtection="0"/>
    <xf numFmtId="0" fontId="9" fillId="2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</cellStyleXfs>
  <cellXfs count="13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22" fillId="0" borderId="0" xfId="0" applyFont="1" applyAlignment="1" applyProtection="1"/>
    <xf numFmtId="0" fontId="22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24" borderId="13" xfId="0" applyNumberFormat="1" applyFont="1" applyFill="1" applyBorder="1" applyAlignment="1" applyProtection="1">
      <alignment horizontal="center"/>
    </xf>
    <xf numFmtId="0" fontId="2" fillId="24" borderId="14" xfId="0" applyFont="1" applyFill="1" applyBorder="1" applyProtection="1"/>
    <xf numFmtId="49" fontId="2" fillId="24" borderId="15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" fillId="24" borderId="14" xfId="0" applyFont="1" applyFill="1" applyBorder="1" applyAlignment="1" applyProtection="1">
      <alignment wrapText="1"/>
    </xf>
    <xf numFmtId="49" fontId="2" fillId="24" borderId="16" xfId="0" applyNumberFormat="1" applyFont="1" applyFill="1" applyBorder="1" applyAlignment="1" applyProtection="1">
      <alignment horizontal="center"/>
    </xf>
    <xf numFmtId="49" fontId="2" fillId="24" borderId="17" xfId="0" applyNumberFormat="1" applyFont="1" applyFill="1" applyBorder="1" applyAlignment="1" applyProtection="1">
      <alignment horizontal="center"/>
    </xf>
    <xf numFmtId="0" fontId="2" fillId="24" borderId="18" xfId="0" applyFont="1" applyFill="1" applyBorder="1" applyAlignment="1" applyProtection="1">
      <alignment horizontal="left" wrapText="1" indent="3"/>
    </xf>
    <xf numFmtId="0" fontId="2" fillId="24" borderId="14" xfId="0" applyFont="1" applyFill="1" applyBorder="1" applyAlignment="1" applyProtection="1">
      <alignment horizontal="left" wrapText="1" indent="3"/>
    </xf>
    <xf numFmtId="0" fontId="2" fillId="24" borderId="18" xfId="0" applyFont="1" applyFill="1" applyBorder="1" applyAlignment="1" applyProtection="1">
      <alignment horizontal="left" vertical="center" wrapText="1" indent="3"/>
    </xf>
    <xf numFmtId="0" fontId="2" fillId="24" borderId="14" xfId="0" applyFont="1" applyFill="1" applyBorder="1" applyAlignment="1" applyProtection="1">
      <alignment horizontal="left" vertical="center" wrapText="1" indent="3"/>
    </xf>
    <xf numFmtId="0" fontId="22" fillId="25" borderId="14" xfId="0" applyFont="1" applyFill="1" applyBorder="1" applyAlignment="1" applyProtection="1">
      <alignment vertical="center" wrapText="1"/>
    </xf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24" borderId="14" xfId="0" applyFont="1" applyFill="1" applyBorder="1" applyAlignment="1" applyProtection="1">
      <alignment horizontal="left" wrapText="1"/>
    </xf>
    <xf numFmtId="49" fontId="2" fillId="25" borderId="15" xfId="0" applyNumberFormat="1" applyFont="1" applyFill="1" applyBorder="1" applyAlignment="1" applyProtection="1">
      <alignment horizontal="center"/>
    </xf>
    <xf numFmtId="0" fontId="3" fillId="26" borderId="14" xfId="0" applyFont="1" applyFill="1" applyBorder="1" applyAlignment="1" applyProtection="1">
      <alignment horizontal="left" wrapText="1"/>
    </xf>
    <xf numFmtId="49" fontId="22" fillId="26" borderId="19" xfId="0" applyNumberFormat="1" applyFont="1" applyFill="1" applyBorder="1" applyAlignment="1" applyProtection="1">
      <alignment horizontal="center"/>
    </xf>
    <xf numFmtId="0" fontId="22" fillId="25" borderId="14" xfId="0" applyFont="1" applyFill="1" applyBorder="1" applyAlignment="1" applyProtection="1">
      <alignment horizontal="left" wrapText="1"/>
    </xf>
    <xf numFmtId="49" fontId="22" fillId="25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49" fontId="22" fillId="25" borderId="16" xfId="0" applyNumberFormat="1" applyFont="1" applyFill="1" applyBorder="1" applyAlignment="1" applyProtection="1">
      <alignment horizontal="center"/>
    </xf>
    <xf numFmtId="0" fontId="2" fillId="24" borderId="20" xfId="0" applyFont="1" applyFill="1" applyBorder="1" applyProtection="1"/>
    <xf numFmtId="0" fontId="2" fillId="24" borderId="18" xfId="0" applyFont="1" applyFill="1" applyBorder="1" applyProtection="1"/>
    <xf numFmtId="0" fontId="23" fillId="24" borderId="21" xfId="0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0" fontId="23" fillId="24" borderId="23" xfId="0" applyFont="1" applyFill="1" applyBorder="1" applyAlignment="1" applyProtection="1">
      <alignment horizontal="center"/>
    </xf>
    <xf numFmtId="0" fontId="23" fillId="24" borderId="24" xfId="0" applyFont="1" applyFill="1" applyBorder="1" applyAlignment="1" applyProtection="1">
      <alignment horizontal="center"/>
    </xf>
    <xf numFmtId="0" fontId="23" fillId="24" borderId="22" xfId="0" applyFont="1" applyFill="1" applyBorder="1" applyAlignment="1" applyProtection="1">
      <alignment horizontal="center"/>
    </xf>
    <xf numFmtId="0" fontId="2" fillId="24" borderId="18" xfId="0" applyFont="1" applyFill="1" applyBorder="1" applyAlignment="1" applyProtection="1">
      <alignment horizontal="left" wrapText="1"/>
    </xf>
    <xf numFmtId="0" fontId="23" fillId="24" borderId="16" xfId="0" applyFont="1" applyFill="1" applyBorder="1" applyAlignment="1" applyProtection="1">
      <alignment horizontal="center"/>
    </xf>
    <xf numFmtId="0" fontId="23" fillId="24" borderId="25" xfId="0" applyFont="1" applyFill="1" applyBorder="1" applyAlignment="1" applyProtection="1">
      <alignment horizontal="center"/>
    </xf>
    <xf numFmtId="0" fontId="23" fillId="24" borderId="26" xfId="0" applyFont="1" applyFill="1" applyBorder="1" applyAlignment="1" applyProtection="1">
      <alignment horizontal="center"/>
    </xf>
    <xf numFmtId="0" fontId="2" fillId="24" borderId="18" xfId="0" applyFont="1" applyFill="1" applyBorder="1" applyAlignment="1" applyProtection="1">
      <alignment wrapText="1"/>
    </xf>
    <xf numFmtId="49" fontId="2" fillId="24" borderId="27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0" fontId="22" fillId="25" borderId="14" xfId="0" applyFont="1" applyFill="1" applyBorder="1" applyAlignment="1" applyProtection="1">
      <alignment horizontal="left" vertical="center" wrapText="1"/>
    </xf>
    <xf numFmtId="0" fontId="2" fillId="24" borderId="29" xfId="0" applyFont="1" applyFill="1" applyBorder="1" applyProtection="1"/>
    <xf numFmtId="0" fontId="2" fillId="24" borderId="30" xfId="0" applyFont="1" applyFill="1" applyBorder="1" applyProtection="1"/>
    <xf numFmtId="0" fontId="2" fillId="24" borderId="29" xfId="0" applyFont="1" applyFill="1" applyBorder="1" applyAlignment="1" applyProtection="1">
      <alignment horizontal="left" wrapText="1" indent="3"/>
    </xf>
    <xf numFmtId="0" fontId="2" fillId="24" borderId="30" xfId="0" applyFont="1" applyFill="1" applyBorder="1" applyAlignment="1" applyProtection="1">
      <alignment horizontal="left" wrapText="1" indent="3"/>
    </xf>
    <xf numFmtId="0" fontId="2" fillId="24" borderId="30" xfId="0" applyFont="1" applyFill="1" applyBorder="1" applyAlignment="1" applyProtection="1">
      <alignment wrapText="1"/>
    </xf>
    <xf numFmtId="0" fontId="2" fillId="24" borderId="31" xfId="0" applyFont="1" applyFill="1" applyBorder="1" applyProtection="1"/>
    <xf numFmtId="0" fontId="2" fillId="24" borderId="29" xfId="0" applyFont="1" applyFill="1" applyBorder="1" applyAlignment="1" applyProtection="1">
      <alignment horizontal="left" wrapText="1"/>
    </xf>
    <xf numFmtId="0" fontId="22" fillId="25" borderId="30" xfId="0" applyFont="1" applyFill="1" applyBorder="1" applyAlignment="1" applyProtection="1">
      <alignment vertical="center" wrapText="1"/>
    </xf>
    <xf numFmtId="0" fontId="2" fillId="24" borderId="29" xfId="0" applyFont="1" applyFill="1" applyBorder="1" applyAlignment="1" applyProtection="1">
      <alignment wrapText="1"/>
    </xf>
    <xf numFmtId="0" fontId="2" fillId="24" borderId="30" xfId="0" applyFont="1" applyFill="1" applyBorder="1" applyAlignment="1" applyProtection="1">
      <alignment horizontal="left" wrapText="1"/>
    </xf>
    <xf numFmtId="0" fontId="22" fillId="25" borderId="30" xfId="0" applyFont="1" applyFill="1" applyBorder="1" applyAlignment="1" applyProtection="1">
      <alignment horizontal="left" vertical="center" wrapText="1"/>
    </xf>
    <xf numFmtId="0" fontId="3" fillId="26" borderId="30" xfId="0" applyFont="1" applyFill="1" applyBorder="1" applyAlignment="1" applyProtection="1">
      <alignment horizontal="left" wrapText="1"/>
    </xf>
    <xf numFmtId="0" fontId="2" fillId="24" borderId="18" xfId="0" applyFont="1" applyFill="1" applyBorder="1" applyAlignment="1" applyProtection="1">
      <alignment horizontal="center" vertical="center" wrapText="1"/>
    </xf>
    <xf numFmtId="0" fontId="2" fillId="24" borderId="29" xfId="0" applyFont="1" applyFill="1" applyBorder="1" applyAlignment="1" applyProtection="1">
      <alignment horizontal="left" vertical="center" wrapText="1" indent="3"/>
    </xf>
    <xf numFmtId="0" fontId="22" fillId="25" borderId="30" xfId="0" applyFont="1" applyFill="1" applyBorder="1" applyAlignment="1" applyProtection="1">
      <alignment horizontal="left" wrapText="1"/>
    </xf>
    <xf numFmtId="4" fontId="23" fillId="24" borderId="32" xfId="0" applyNumberFormat="1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/>
    </xf>
    <xf numFmtId="49" fontId="4" fillId="0" borderId="35" xfId="0" applyNumberFormat="1" applyFont="1" applyBorder="1" applyAlignment="1" applyProtection="1">
      <alignment horizontal="center"/>
    </xf>
    <xf numFmtId="0" fontId="23" fillId="24" borderId="36" xfId="0" applyFont="1" applyFill="1" applyBorder="1" applyAlignment="1" applyProtection="1">
      <alignment horizontal="center"/>
    </xf>
    <xf numFmtId="0" fontId="2" fillId="24" borderId="30" xfId="0" applyFont="1" applyFill="1" applyBorder="1" applyAlignment="1" applyProtection="1">
      <alignment horizontal="left" vertical="center" wrapText="1" indent="3"/>
    </xf>
    <xf numFmtId="0" fontId="2" fillId="24" borderId="31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vertical="center" wrapText="1"/>
    </xf>
    <xf numFmtId="0" fontId="2" fillId="24" borderId="37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164" fontId="2" fillId="25" borderId="40" xfId="0" applyNumberFormat="1" applyFont="1" applyFill="1" applyBorder="1" applyAlignment="1" applyProtection="1">
      <alignment horizontal="right"/>
    </xf>
    <xf numFmtId="164" fontId="23" fillId="24" borderId="40" xfId="0" applyNumberFormat="1" applyFont="1" applyFill="1" applyBorder="1" applyAlignment="1" applyProtection="1">
      <alignment horizontal="right"/>
    </xf>
    <xf numFmtId="164" fontId="2" fillId="25" borderId="37" xfId="0" applyNumberFormat="1" applyFont="1" applyFill="1" applyBorder="1" applyAlignment="1" applyProtection="1">
      <alignment horizontal="right"/>
    </xf>
    <xf numFmtId="164" fontId="2" fillId="0" borderId="40" xfId="0" applyNumberFormat="1" applyFont="1" applyFill="1" applyBorder="1" applyAlignment="1" applyProtection="1">
      <alignment horizontal="right"/>
      <protection locked="0"/>
    </xf>
    <xf numFmtId="164" fontId="2" fillId="0" borderId="37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25" borderId="12" xfId="0" applyNumberFormat="1" applyFont="1" applyFill="1" applyBorder="1" applyAlignment="1" applyProtection="1">
      <alignment horizontal="right"/>
    </xf>
    <xf numFmtId="164" fontId="23" fillId="24" borderId="12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" fillId="25" borderId="42" xfId="0" applyNumberFormat="1" applyFont="1" applyFill="1" applyBorder="1" applyAlignment="1" applyProtection="1">
      <alignment horizontal="right"/>
    </xf>
    <xf numFmtId="164" fontId="23" fillId="24" borderId="42" xfId="0" applyNumberFormat="1" applyFont="1" applyFill="1" applyBorder="1" applyAlignment="1" applyProtection="1">
      <alignment horizontal="right"/>
    </xf>
    <xf numFmtId="164" fontId="2" fillId="25" borderId="10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5" borderId="25" xfId="0" applyNumberFormat="1" applyFont="1" applyFill="1" applyBorder="1" applyAlignment="1" applyProtection="1">
      <alignment horizontal="right"/>
    </xf>
    <xf numFmtId="164" fontId="23" fillId="24" borderId="21" xfId="0" applyNumberFormat="1" applyFont="1" applyFill="1" applyBorder="1" applyAlignment="1" applyProtection="1">
      <alignment horizontal="right"/>
    </xf>
    <xf numFmtId="164" fontId="23" fillId="24" borderId="32" xfId="0" applyNumberFormat="1" applyFont="1" applyFill="1" applyBorder="1" applyAlignment="1" applyProtection="1">
      <alignment horizontal="right"/>
    </xf>
    <xf numFmtId="164" fontId="23" fillId="24" borderId="25" xfId="0" applyNumberFormat="1" applyFont="1" applyFill="1" applyBorder="1" applyAlignment="1" applyProtection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25" borderId="20" xfId="0" applyNumberFormat="1" applyFont="1" applyFill="1" applyBorder="1" applyAlignment="1" applyProtection="1">
      <alignment horizontal="right"/>
    </xf>
    <xf numFmtId="164" fontId="2" fillId="25" borderId="43" xfId="0" applyNumberFormat="1" applyFont="1" applyFill="1" applyBorder="1" applyAlignment="1" applyProtection="1">
      <alignment horizontal="right"/>
    </xf>
    <xf numFmtId="164" fontId="22" fillId="26" borderId="12" xfId="0" applyNumberFormat="1" applyFont="1" applyFill="1" applyBorder="1" applyAlignment="1" applyProtection="1">
      <alignment horizontal="right"/>
    </xf>
    <xf numFmtId="164" fontId="22" fillId="26" borderId="41" xfId="0" applyNumberFormat="1" applyFont="1" applyFill="1" applyBorder="1" applyAlignment="1" applyProtection="1">
      <alignment horizontal="right"/>
    </xf>
    <xf numFmtId="164" fontId="2" fillId="24" borderId="11" xfId="0" applyNumberFormat="1" applyFont="1" applyFill="1" applyBorder="1" applyAlignment="1" applyProtection="1">
      <alignment horizontal="right"/>
    </xf>
    <xf numFmtId="164" fontId="2" fillId="24" borderId="25" xfId="0" applyNumberFormat="1" applyFont="1" applyFill="1" applyBorder="1" applyAlignment="1" applyProtection="1">
      <alignment horizontal="right"/>
    </xf>
    <xf numFmtId="49" fontId="2" fillId="24" borderId="18" xfId="0" applyNumberFormat="1" applyFont="1" applyFill="1" applyBorder="1" applyAlignment="1" applyProtection="1">
      <alignment horizontal="center" wrapText="1"/>
    </xf>
    <xf numFmtId="49" fontId="2" fillId="24" borderId="37" xfId="0" applyNumberFormat="1" applyFont="1" applyFill="1" applyBorder="1" applyAlignment="1" applyProtection="1">
      <alignment horizontal="center" wrapText="1"/>
    </xf>
    <xf numFmtId="14" fontId="4" fillId="0" borderId="34" xfId="0" applyNumberFormat="1" applyFont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right"/>
    </xf>
    <xf numFmtId="164" fontId="2" fillId="27" borderId="20" xfId="0" applyNumberFormat="1" applyFont="1" applyFill="1" applyBorder="1" applyAlignment="1" applyProtection="1">
      <alignment horizontal="right"/>
    </xf>
    <xf numFmtId="164" fontId="23" fillId="24" borderId="20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9" fontId="0" fillId="0" borderId="26" xfId="0" applyNumberFormat="1" applyBorder="1" applyAlignment="1" applyProtection="1">
      <alignment horizontal="left" wrapText="1"/>
      <protection locked="0"/>
    </xf>
    <xf numFmtId="164" fontId="23" fillId="24" borderId="10" xfId="0" applyNumberFormat="1" applyFont="1" applyFill="1" applyBorder="1" applyAlignment="1" applyProtection="1">
      <alignment horizontal="right"/>
    </xf>
    <xf numFmtId="164" fontId="23" fillId="0" borderId="40" xfId="0" applyNumberFormat="1" applyFont="1" applyFill="1" applyBorder="1" applyAlignment="1" applyProtection="1">
      <alignment horizontal="right"/>
      <protection locked="0"/>
    </xf>
    <xf numFmtId="0" fontId="2" fillId="24" borderId="14" xfId="0" applyFont="1" applyFill="1" applyBorder="1" applyAlignment="1" applyProtection="1">
      <alignment horizontal="left" vertical="center" wrapText="1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28" borderId="0" xfId="0" applyNumberFormat="1" applyFill="1" applyProtection="1"/>
    <xf numFmtId="0" fontId="2" fillId="0" borderId="39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49" fontId="0" fillId="0" borderId="29" xfId="0" applyNumberFormat="1" applyBorder="1" applyAlignment="1" applyProtection="1">
      <alignment horizontal="left" wrapText="1"/>
      <protection locked="0"/>
    </xf>
    <xf numFmtId="49" fontId="22" fillId="0" borderId="29" xfId="0" applyNumberFormat="1" applyFont="1" applyBorder="1" applyAlignment="1" applyProtection="1">
      <alignment horizontal="left" indent="2"/>
      <protection locked="0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619125</xdr:colOff>
      <xdr:row>58</xdr:row>
      <xdr:rowOff>133350</xdr:rowOff>
    </xdr:from>
    <xdr:to>
      <xdr:col>6</xdr:col>
      <xdr:colOff>361950</xdr:colOff>
      <xdr:row>60</xdr:row>
      <xdr:rowOff>9525</xdr:rowOff>
    </xdr:to>
    <xdr:sp macro="" textlink="">
      <xdr:nvSpPr>
        <xdr:cNvPr id="6974" name="Text Box 5950" hidden="1"/>
        <xdr:cNvSpPr txBox="1">
          <a:spLocks noChangeArrowheads="1"/>
        </xdr:cNvSpPr>
      </xdr:nvSpPr>
      <xdr:spPr bwMode="auto">
        <a:xfrm>
          <a:off x="7362825" y="17506950"/>
          <a:ext cx="8667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361950</xdr:colOff>
      <xdr:row>58</xdr:row>
      <xdr:rowOff>133350</xdr:rowOff>
    </xdr:from>
    <xdr:to>
      <xdr:col>7</xdr:col>
      <xdr:colOff>209550</xdr:colOff>
      <xdr:row>60</xdr:row>
      <xdr:rowOff>9525</xdr:rowOff>
    </xdr:to>
    <xdr:sp macro="" textlink="">
      <xdr:nvSpPr>
        <xdr:cNvPr id="6975" name="Text Box 5951" hidden="1"/>
        <xdr:cNvSpPr txBox="1">
          <a:spLocks noChangeArrowheads="1"/>
        </xdr:cNvSpPr>
      </xdr:nvSpPr>
      <xdr:spPr bwMode="auto">
        <a:xfrm>
          <a:off x="8229600" y="17506950"/>
          <a:ext cx="84772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209550</xdr:colOff>
      <xdr:row>58</xdr:row>
      <xdr:rowOff>133350</xdr:rowOff>
    </xdr:from>
    <xdr:to>
      <xdr:col>8</xdr:col>
      <xdr:colOff>142875</xdr:colOff>
      <xdr:row>60</xdr:row>
      <xdr:rowOff>9525</xdr:rowOff>
    </xdr:to>
    <xdr:sp macro="" textlink="">
      <xdr:nvSpPr>
        <xdr:cNvPr id="6976" name="Text Box 5952" hidden="1"/>
        <xdr:cNvSpPr txBox="1">
          <a:spLocks noChangeArrowheads="1"/>
        </xdr:cNvSpPr>
      </xdr:nvSpPr>
      <xdr:spPr bwMode="auto">
        <a:xfrm>
          <a:off x="9077325" y="17506950"/>
          <a:ext cx="8572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142875</xdr:colOff>
      <xdr:row>58</xdr:row>
      <xdr:rowOff>133350</xdr:rowOff>
    </xdr:from>
    <xdr:to>
      <xdr:col>9</xdr:col>
      <xdr:colOff>85725</xdr:colOff>
      <xdr:row>60</xdr:row>
      <xdr:rowOff>9525</xdr:rowOff>
    </xdr:to>
    <xdr:sp macro="" textlink="">
      <xdr:nvSpPr>
        <xdr:cNvPr id="6977" name="Text Box 5953" hidden="1"/>
        <xdr:cNvSpPr txBox="1">
          <a:spLocks noChangeArrowheads="1"/>
        </xdr:cNvSpPr>
      </xdr:nvSpPr>
      <xdr:spPr bwMode="auto">
        <a:xfrm>
          <a:off x="9934575" y="17506950"/>
          <a:ext cx="8667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85725</xdr:colOff>
      <xdr:row>58</xdr:row>
      <xdr:rowOff>133350</xdr:rowOff>
    </xdr:from>
    <xdr:to>
      <xdr:col>10</xdr:col>
      <xdr:colOff>19050</xdr:colOff>
      <xdr:row>60</xdr:row>
      <xdr:rowOff>9525</xdr:rowOff>
    </xdr:to>
    <xdr:sp macro="" textlink="">
      <xdr:nvSpPr>
        <xdr:cNvPr id="6978" name="Text Box 5954" hidden="1"/>
        <xdr:cNvSpPr txBox="1">
          <a:spLocks noChangeArrowheads="1"/>
        </xdr:cNvSpPr>
      </xdr:nvSpPr>
      <xdr:spPr bwMode="auto">
        <a:xfrm>
          <a:off x="10801350" y="17506950"/>
          <a:ext cx="8572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19050</xdr:colOff>
      <xdr:row>58</xdr:row>
      <xdr:rowOff>133350</xdr:rowOff>
    </xdr:from>
    <xdr:to>
      <xdr:col>10</xdr:col>
      <xdr:colOff>866775</xdr:colOff>
      <xdr:row>60</xdr:row>
      <xdr:rowOff>9525</xdr:rowOff>
    </xdr:to>
    <xdr:sp macro="" textlink="">
      <xdr:nvSpPr>
        <xdr:cNvPr id="6979" name="Text Box 5955" hidden="1"/>
        <xdr:cNvSpPr txBox="1">
          <a:spLocks noChangeArrowheads="1"/>
        </xdr:cNvSpPr>
      </xdr:nvSpPr>
      <xdr:spPr bwMode="auto">
        <a:xfrm>
          <a:off x="11658600" y="17506950"/>
          <a:ext cx="84772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866775</xdr:colOff>
      <xdr:row>58</xdr:row>
      <xdr:rowOff>133350</xdr:rowOff>
    </xdr:from>
    <xdr:to>
      <xdr:col>11</xdr:col>
      <xdr:colOff>809625</xdr:colOff>
      <xdr:row>60</xdr:row>
      <xdr:rowOff>9525</xdr:rowOff>
    </xdr:to>
    <xdr:sp macro="" textlink="">
      <xdr:nvSpPr>
        <xdr:cNvPr id="6980" name="Text Box 5956" hidden="1"/>
        <xdr:cNvSpPr txBox="1">
          <a:spLocks noChangeArrowheads="1"/>
        </xdr:cNvSpPr>
      </xdr:nvSpPr>
      <xdr:spPr bwMode="auto">
        <a:xfrm>
          <a:off x="12506325" y="17506950"/>
          <a:ext cx="8667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809625</xdr:colOff>
      <xdr:row>58</xdr:row>
      <xdr:rowOff>133350</xdr:rowOff>
    </xdr:from>
    <xdr:to>
      <xdr:col>12</xdr:col>
      <xdr:colOff>742950</xdr:colOff>
      <xdr:row>60</xdr:row>
      <xdr:rowOff>9525</xdr:rowOff>
    </xdr:to>
    <xdr:sp macro="" textlink="">
      <xdr:nvSpPr>
        <xdr:cNvPr id="6981" name="Text Box 5957" hidden="1"/>
        <xdr:cNvSpPr txBox="1">
          <a:spLocks noChangeArrowheads="1"/>
        </xdr:cNvSpPr>
      </xdr:nvSpPr>
      <xdr:spPr bwMode="auto">
        <a:xfrm>
          <a:off x="13373100" y="17506950"/>
          <a:ext cx="8572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13</xdr:col>
      <xdr:colOff>676275</xdr:colOff>
      <xdr:row>58</xdr:row>
      <xdr:rowOff>133350</xdr:rowOff>
    </xdr:from>
    <xdr:to>
      <xdr:col>14</xdr:col>
      <xdr:colOff>590550</xdr:colOff>
      <xdr:row>60</xdr:row>
      <xdr:rowOff>9525</xdr:rowOff>
    </xdr:to>
    <xdr:sp macro="" textlink="">
      <xdr:nvSpPr>
        <xdr:cNvPr id="6983" name="Text Box 5959" hidden="1"/>
        <xdr:cNvSpPr txBox="1">
          <a:spLocks noChangeArrowheads="1"/>
        </xdr:cNvSpPr>
      </xdr:nvSpPr>
      <xdr:spPr bwMode="auto">
        <a:xfrm>
          <a:off x="15087600" y="17506950"/>
          <a:ext cx="83820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14</xdr:col>
      <xdr:colOff>590550</xdr:colOff>
      <xdr:row>58</xdr:row>
      <xdr:rowOff>133350</xdr:rowOff>
    </xdr:from>
    <xdr:to>
      <xdr:col>15</xdr:col>
      <xdr:colOff>552450</xdr:colOff>
      <xdr:row>60</xdr:row>
      <xdr:rowOff>9525</xdr:rowOff>
    </xdr:to>
    <xdr:sp macro="" textlink="">
      <xdr:nvSpPr>
        <xdr:cNvPr id="6984" name="Text Box 5960" hidden="1"/>
        <xdr:cNvSpPr txBox="1">
          <a:spLocks noChangeArrowheads="1"/>
        </xdr:cNvSpPr>
      </xdr:nvSpPr>
      <xdr:spPr bwMode="auto">
        <a:xfrm>
          <a:off x="15925800" y="17506950"/>
          <a:ext cx="88582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552450</xdr:colOff>
      <xdr:row>58</xdr:row>
      <xdr:rowOff>133350</xdr:rowOff>
    </xdr:from>
    <xdr:to>
      <xdr:col>15</xdr:col>
      <xdr:colOff>1409700</xdr:colOff>
      <xdr:row>60</xdr:row>
      <xdr:rowOff>9525</xdr:rowOff>
    </xdr:to>
    <xdr:sp macro="" textlink="">
      <xdr:nvSpPr>
        <xdr:cNvPr id="6985" name="Text Box 5961" hidden="1"/>
        <xdr:cNvSpPr txBox="1">
          <a:spLocks noChangeArrowheads="1"/>
        </xdr:cNvSpPr>
      </xdr:nvSpPr>
      <xdr:spPr bwMode="auto">
        <a:xfrm>
          <a:off x="16811625" y="17506950"/>
          <a:ext cx="8572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1409700</xdr:colOff>
      <xdr:row>58</xdr:row>
      <xdr:rowOff>133350</xdr:rowOff>
    </xdr:from>
    <xdr:to>
      <xdr:col>15</xdr:col>
      <xdr:colOff>2247900</xdr:colOff>
      <xdr:row>60</xdr:row>
      <xdr:rowOff>9525</xdr:rowOff>
    </xdr:to>
    <xdr:sp macro="" textlink="">
      <xdr:nvSpPr>
        <xdr:cNvPr id="6986" name="Text Box 5962" hidden="1"/>
        <xdr:cNvSpPr txBox="1">
          <a:spLocks noChangeArrowheads="1"/>
        </xdr:cNvSpPr>
      </xdr:nvSpPr>
      <xdr:spPr bwMode="auto">
        <a:xfrm>
          <a:off x="17668875" y="17506950"/>
          <a:ext cx="83820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2247900</xdr:colOff>
      <xdr:row>58</xdr:row>
      <xdr:rowOff>133350</xdr:rowOff>
    </xdr:from>
    <xdr:to>
      <xdr:col>15</xdr:col>
      <xdr:colOff>3095625</xdr:colOff>
      <xdr:row>60</xdr:row>
      <xdr:rowOff>9525</xdr:rowOff>
    </xdr:to>
    <xdr:sp macro="" textlink="">
      <xdr:nvSpPr>
        <xdr:cNvPr id="6987" name="Text Box 5963" hidden="1"/>
        <xdr:cNvSpPr txBox="1">
          <a:spLocks noChangeArrowheads="1"/>
        </xdr:cNvSpPr>
      </xdr:nvSpPr>
      <xdr:spPr bwMode="auto">
        <a:xfrm>
          <a:off x="18507075" y="17506950"/>
          <a:ext cx="84772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1000125</xdr:colOff>
      <xdr:row>89</xdr:row>
      <xdr:rowOff>161925</xdr:rowOff>
    </xdr:from>
    <xdr:to>
      <xdr:col>3</xdr:col>
      <xdr:colOff>904875</xdr:colOff>
      <xdr:row>89</xdr:row>
      <xdr:rowOff>161925</xdr:rowOff>
    </xdr:to>
    <xdr:sp macro="" textlink="">
      <xdr:nvSpPr>
        <xdr:cNvPr id="12480" name="Text Box 11456" hidden="1"/>
        <xdr:cNvSpPr txBox="1">
          <a:spLocks noChangeArrowheads="1"/>
        </xdr:cNvSpPr>
      </xdr:nvSpPr>
      <xdr:spPr bwMode="auto">
        <a:xfrm>
          <a:off x="4562475" y="27574875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638175</xdr:colOff>
      <xdr:row>89</xdr:row>
      <xdr:rowOff>161925</xdr:rowOff>
    </xdr:from>
    <xdr:to>
      <xdr:col>5</xdr:col>
      <xdr:colOff>485775</xdr:colOff>
      <xdr:row>89</xdr:row>
      <xdr:rowOff>161925</xdr:rowOff>
    </xdr:to>
    <xdr:sp macro="" textlink="">
      <xdr:nvSpPr>
        <xdr:cNvPr id="12482" name="Text Box 11458" hidden="1"/>
        <xdr:cNvSpPr txBox="1">
          <a:spLocks noChangeArrowheads="1"/>
        </xdr:cNvSpPr>
      </xdr:nvSpPr>
      <xdr:spPr bwMode="auto">
        <a:xfrm>
          <a:off x="6362700" y="27574875"/>
          <a:ext cx="866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485775</xdr:colOff>
      <xdr:row>89</xdr:row>
      <xdr:rowOff>161925</xdr:rowOff>
    </xdr:from>
    <xdr:to>
      <xdr:col>6</xdr:col>
      <xdr:colOff>209550</xdr:colOff>
      <xdr:row>89</xdr:row>
      <xdr:rowOff>161925</xdr:rowOff>
    </xdr:to>
    <xdr:sp macro="" textlink="">
      <xdr:nvSpPr>
        <xdr:cNvPr id="12483" name="Text Box 11459" hidden="1"/>
        <xdr:cNvSpPr txBox="1">
          <a:spLocks noChangeArrowheads="1"/>
        </xdr:cNvSpPr>
      </xdr:nvSpPr>
      <xdr:spPr bwMode="auto">
        <a:xfrm>
          <a:off x="7229475" y="2757487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209550</xdr:colOff>
      <xdr:row>89</xdr:row>
      <xdr:rowOff>161925</xdr:rowOff>
    </xdr:from>
    <xdr:to>
      <xdr:col>7</xdr:col>
      <xdr:colOff>66675</xdr:colOff>
      <xdr:row>89</xdr:row>
      <xdr:rowOff>161925</xdr:rowOff>
    </xdr:to>
    <xdr:sp macro="" textlink="">
      <xdr:nvSpPr>
        <xdr:cNvPr id="12484" name="Text Box 11460" hidden="1"/>
        <xdr:cNvSpPr txBox="1">
          <a:spLocks noChangeArrowheads="1"/>
        </xdr:cNvSpPr>
      </xdr:nvSpPr>
      <xdr:spPr bwMode="auto">
        <a:xfrm>
          <a:off x="8077200" y="27574875"/>
          <a:ext cx="857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866775</xdr:colOff>
      <xdr:row>89</xdr:row>
      <xdr:rowOff>161925</xdr:rowOff>
    </xdr:from>
    <xdr:to>
      <xdr:col>9</xdr:col>
      <xdr:colOff>800100</xdr:colOff>
      <xdr:row>89</xdr:row>
      <xdr:rowOff>161925</xdr:rowOff>
    </xdr:to>
    <xdr:sp macro="" textlink="">
      <xdr:nvSpPr>
        <xdr:cNvPr id="12487" name="Text Box 11463" hidden="1"/>
        <xdr:cNvSpPr txBox="1">
          <a:spLocks noChangeArrowheads="1"/>
        </xdr:cNvSpPr>
      </xdr:nvSpPr>
      <xdr:spPr bwMode="auto">
        <a:xfrm>
          <a:off x="10658475" y="27574875"/>
          <a:ext cx="857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800100</xdr:colOff>
      <xdr:row>89</xdr:row>
      <xdr:rowOff>161925</xdr:rowOff>
    </xdr:from>
    <xdr:to>
      <xdr:col>10</xdr:col>
      <xdr:colOff>723900</xdr:colOff>
      <xdr:row>89</xdr:row>
      <xdr:rowOff>161925</xdr:rowOff>
    </xdr:to>
    <xdr:sp macro="" textlink="">
      <xdr:nvSpPr>
        <xdr:cNvPr id="12488" name="Text Box 11464" hidden="1"/>
        <xdr:cNvSpPr txBox="1">
          <a:spLocks noChangeArrowheads="1"/>
        </xdr:cNvSpPr>
      </xdr:nvSpPr>
      <xdr:spPr bwMode="auto">
        <a:xfrm>
          <a:off x="11515725" y="2757487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723900</xdr:colOff>
      <xdr:row>89</xdr:row>
      <xdr:rowOff>161925</xdr:rowOff>
    </xdr:from>
    <xdr:to>
      <xdr:col>11</xdr:col>
      <xdr:colOff>676275</xdr:colOff>
      <xdr:row>89</xdr:row>
      <xdr:rowOff>161925</xdr:rowOff>
    </xdr:to>
    <xdr:sp macro="" textlink="">
      <xdr:nvSpPr>
        <xdr:cNvPr id="12489" name="Text Box 11465" hidden="1"/>
        <xdr:cNvSpPr txBox="1">
          <a:spLocks noChangeArrowheads="1"/>
        </xdr:cNvSpPr>
      </xdr:nvSpPr>
      <xdr:spPr bwMode="auto">
        <a:xfrm>
          <a:off x="12363450" y="27574875"/>
          <a:ext cx="876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676275</xdr:colOff>
      <xdr:row>89</xdr:row>
      <xdr:rowOff>161925</xdr:rowOff>
    </xdr:from>
    <xdr:to>
      <xdr:col>12</xdr:col>
      <xdr:colOff>590550</xdr:colOff>
      <xdr:row>89</xdr:row>
      <xdr:rowOff>161925</xdr:rowOff>
    </xdr:to>
    <xdr:sp macro="" textlink="">
      <xdr:nvSpPr>
        <xdr:cNvPr id="12490" name="Text Box 11466" hidden="1"/>
        <xdr:cNvSpPr txBox="1">
          <a:spLocks noChangeArrowheads="1"/>
        </xdr:cNvSpPr>
      </xdr:nvSpPr>
      <xdr:spPr bwMode="auto">
        <a:xfrm>
          <a:off x="13239750" y="275748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590550</xdr:colOff>
      <xdr:row>89</xdr:row>
      <xdr:rowOff>161925</xdr:rowOff>
    </xdr:from>
    <xdr:to>
      <xdr:col>13</xdr:col>
      <xdr:colOff>504825</xdr:colOff>
      <xdr:row>89</xdr:row>
      <xdr:rowOff>161925</xdr:rowOff>
    </xdr:to>
    <xdr:sp macro="" textlink="">
      <xdr:nvSpPr>
        <xdr:cNvPr id="12491" name="Text Box 11467" hidden="1"/>
        <xdr:cNvSpPr txBox="1">
          <a:spLocks noChangeArrowheads="1"/>
        </xdr:cNvSpPr>
      </xdr:nvSpPr>
      <xdr:spPr bwMode="auto">
        <a:xfrm>
          <a:off x="14077950" y="27574875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13</xdr:col>
      <xdr:colOff>504825</xdr:colOff>
      <xdr:row>89</xdr:row>
      <xdr:rowOff>161925</xdr:rowOff>
    </xdr:from>
    <xdr:to>
      <xdr:col>14</xdr:col>
      <xdr:colOff>466725</xdr:colOff>
      <xdr:row>89</xdr:row>
      <xdr:rowOff>161925</xdr:rowOff>
    </xdr:to>
    <xdr:sp macro="" textlink="">
      <xdr:nvSpPr>
        <xdr:cNvPr id="12492" name="Text Box 11468" hidden="1"/>
        <xdr:cNvSpPr txBox="1">
          <a:spLocks noChangeArrowheads="1"/>
        </xdr:cNvSpPr>
      </xdr:nvSpPr>
      <xdr:spPr bwMode="auto">
        <a:xfrm>
          <a:off x="14916150" y="27574875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14</xdr:col>
      <xdr:colOff>466725</xdr:colOff>
      <xdr:row>89</xdr:row>
      <xdr:rowOff>161925</xdr:rowOff>
    </xdr:from>
    <xdr:to>
      <xdr:col>15</xdr:col>
      <xdr:colOff>400050</xdr:colOff>
      <xdr:row>89</xdr:row>
      <xdr:rowOff>161925</xdr:rowOff>
    </xdr:to>
    <xdr:sp macro="" textlink="">
      <xdr:nvSpPr>
        <xdr:cNvPr id="12493" name="Text Box 11469" hidden="1"/>
        <xdr:cNvSpPr txBox="1">
          <a:spLocks noChangeArrowheads="1"/>
        </xdr:cNvSpPr>
      </xdr:nvSpPr>
      <xdr:spPr bwMode="auto">
        <a:xfrm>
          <a:off x="15801975" y="27574875"/>
          <a:ext cx="857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400050</xdr:colOff>
      <xdr:row>89</xdr:row>
      <xdr:rowOff>161925</xdr:rowOff>
    </xdr:from>
    <xdr:to>
      <xdr:col>15</xdr:col>
      <xdr:colOff>1247775</xdr:colOff>
      <xdr:row>89</xdr:row>
      <xdr:rowOff>161925</xdr:rowOff>
    </xdr:to>
    <xdr:sp macro="" textlink="">
      <xdr:nvSpPr>
        <xdr:cNvPr id="12494" name="Text Box 11470" hidden="1"/>
        <xdr:cNvSpPr txBox="1">
          <a:spLocks noChangeArrowheads="1"/>
        </xdr:cNvSpPr>
      </xdr:nvSpPr>
      <xdr:spPr bwMode="auto">
        <a:xfrm>
          <a:off x="16659225" y="2757487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1247775</xdr:colOff>
      <xdr:row>89</xdr:row>
      <xdr:rowOff>161925</xdr:rowOff>
    </xdr:from>
    <xdr:to>
      <xdr:col>15</xdr:col>
      <xdr:colOff>2143125</xdr:colOff>
      <xdr:row>89</xdr:row>
      <xdr:rowOff>161925</xdr:rowOff>
    </xdr:to>
    <xdr:sp macro="" textlink="">
      <xdr:nvSpPr>
        <xdr:cNvPr id="12495" name="Text Box 11471" hidden="1"/>
        <xdr:cNvSpPr txBox="1">
          <a:spLocks noChangeArrowheads="1"/>
        </xdr:cNvSpPr>
      </xdr:nvSpPr>
      <xdr:spPr bwMode="auto">
        <a:xfrm>
          <a:off x="17506950" y="27574875"/>
          <a:ext cx="895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2143125</xdr:colOff>
      <xdr:row>89</xdr:row>
      <xdr:rowOff>161925</xdr:rowOff>
    </xdr:from>
    <xdr:to>
      <xdr:col>15</xdr:col>
      <xdr:colOff>2990850</xdr:colOff>
      <xdr:row>89</xdr:row>
      <xdr:rowOff>161925</xdr:rowOff>
    </xdr:to>
    <xdr:sp macro="" textlink="">
      <xdr:nvSpPr>
        <xdr:cNvPr id="12496" name="Text Box 11472" hidden="1"/>
        <xdr:cNvSpPr txBox="1">
          <a:spLocks noChangeArrowheads="1"/>
        </xdr:cNvSpPr>
      </xdr:nvSpPr>
      <xdr:spPr bwMode="auto">
        <a:xfrm>
          <a:off x="18402300" y="2757487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295275</xdr:colOff>
      <xdr:row>89</xdr:row>
      <xdr:rowOff>161925</xdr:rowOff>
    </xdr:from>
    <xdr:to>
      <xdr:col>2</xdr:col>
      <xdr:colOff>866775</xdr:colOff>
      <xdr:row>104</xdr:row>
      <xdr:rowOff>19050</xdr:rowOff>
    </xdr:to>
    <xdr:sp macro="" textlink="">
      <xdr:nvSpPr>
        <xdr:cNvPr id="15538" name="Text Box 14514" hidden="1"/>
        <xdr:cNvSpPr txBox="1">
          <a:spLocks noChangeArrowheads="1"/>
        </xdr:cNvSpPr>
      </xdr:nvSpPr>
      <xdr:spPr bwMode="auto">
        <a:xfrm>
          <a:off x="3476625" y="27574875"/>
          <a:ext cx="95250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781050</xdr:colOff>
      <xdr:row>89</xdr:row>
      <xdr:rowOff>161925</xdr:rowOff>
    </xdr:from>
    <xdr:to>
      <xdr:col>5</xdr:col>
      <xdr:colOff>619125</xdr:colOff>
      <xdr:row>104</xdr:row>
      <xdr:rowOff>19050</xdr:rowOff>
    </xdr:to>
    <xdr:sp macro="" textlink="">
      <xdr:nvSpPr>
        <xdr:cNvPr id="15539" name="Text Box 14515" hidden="1"/>
        <xdr:cNvSpPr txBox="1">
          <a:spLocks noChangeArrowheads="1"/>
        </xdr:cNvSpPr>
      </xdr:nvSpPr>
      <xdr:spPr bwMode="auto">
        <a:xfrm>
          <a:off x="6505575" y="27574875"/>
          <a:ext cx="85725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619125</xdr:colOff>
      <xdr:row>89</xdr:row>
      <xdr:rowOff>161925</xdr:rowOff>
    </xdr:from>
    <xdr:to>
      <xdr:col>6</xdr:col>
      <xdr:colOff>361950</xdr:colOff>
      <xdr:row>104</xdr:row>
      <xdr:rowOff>19050</xdr:rowOff>
    </xdr:to>
    <xdr:sp macro="" textlink="">
      <xdr:nvSpPr>
        <xdr:cNvPr id="15540" name="Text Box 14516" hidden="1"/>
        <xdr:cNvSpPr txBox="1">
          <a:spLocks noChangeArrowheads="1"/>
        </xdr:cNvSpPr>
      </xdr:nvSpPr>
      <xdr:spPr bwMode="auto">
        <a:xfrm>
          <a:off x="7362825" y="27574875"/>
          <a:ext cx="866775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361950</xdr:colOff>
      <xdr:row>89</xdr:row>
      <xdr:rowOff>161925</xdr:rowOff>
    </xdr:from>
    <xdr:to>
      <xdr:col>7</xdr:col>
      <xdr:colOff>209550</xdr:colOff>
      <xdr:row>104</xdr:row>
      <xdr:rowOff>19050</xdr:rowOff>
    </xdr:to>
    <xdr:sp macro="" textlink="">
      <xdr:nvSpPr>
        <xdr:cNvPr id="15541" name="Text Box 14517" hidden="1"/>
        <xdr:cNvSpPr txBox="1">
          <a:spLocks noChangeArrowheads="1"/>
        </xdr:cNvSpPr>
      </xdr:nvSpPr>
      <xdr:spPr bwMode="auto">
        <a:xfrm>
          <a:off x="8229600" y="27574875"/>
          <a:ext cx="847725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209550</xdr:colOff>
      <xdr:row>89</xdr:row>
      <xdr:rowOff>161925</xdr:rowOff>
    </xdr:from>
    <xdr:to>
      <xdr:col>8</xdr:col>
      <xdr:colOff>142875</xdr:colOff>
      <xdr:row>104</xdr:row>
      <xdr:rowOff>19050</xdr:rowOff>
    </xdr:to>
    <xdr:sp macro="" textlink="">
      <xdr:nvSpPr>
        <xdr:cNvPr id="15542" name="Text Box 14518" hidden="1"/>
        <xdr:cNvSpPr txBox="1">
          <a:spLocks noChangeArrowheads="1"/>
        </xdr:cNvSpPr>
      </xdr:nvSpPr>
      <xdr:spPr bwMode="auto">
        <a:xfrm>
          <a:off x="9077325" y="27574875"/>
          <a:ext cx="85725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142875</xdr:colOff>
      <xdr:row>89</xdr:row>
      <xdr:rowOff>161925</xdr:rowOff>
    </xdr:from>
    <xdr:to>
      <xdr:col>9</xdr:col>
      <xdr:colOff>85725</xdr:colOff>
      <xdr:row>104</xdr:row>
      <xdr:rowOff>19050</xdr:rowOff>
    </xdr:to>
    <xdr:sp macro="" textlink="">
      <xdr:nvSpPr>
        <xdr:cNvPr id="15543" name="Text Box 14519" hidden="1"/>
        <xdr:cNvSpPr txBox="1">
          <a:spLocks noChangeArrowheads="1"/>
        </xdr:cNvSpPr>
      </xdr:nvSpPr>
      <xdr:spPr bwMode="auto">
        <a:xfrm>
          <a:off x="9934575" y="27574875"/>
          <a:ext cx="866775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85725</xdr:colOff>
      <xdr:row>89</xdr:row>
      <xdr:rowOff>161925</xdr:rowOff>
    </xdr:from>
    <xdr:to>
      <xdr:col>10</xdr:col>
      <xdr:colOff>19050</xdr:colOff>
      <xdr:row>104</xdr:row>
      <xdr:rowOff>19050</xdr:rowOff>
    </xdr:to>
    <xdr:sp macro="" textlink="">
      <xdr:nvSpPr>
        <xdr:cNvPr id="15544" name="Text Box 14520" hidden="1"/>
        <xdr:cNvSpPr txBox="1">
          <a:spLocks noChangeArrowheads="1"/>
        </xdr:cNvSpPr>
      </xdr:nvSpPr>
      <xdr:spPr bwMode="auto">
        <a:xfrm>
          <a:off x="10801350" y="27574875"/>
          <a:ext cx="85725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19050</xdr:colOff>
      <xdr:row>89</xdr:row>
      <xdr:rowOff>161925</xdr:rowOff>
    </xdr:from>
    <xdr:to>
      <xdr:col>10</xdr:col>
      <xdr:colOff>866775</xdr:colOff>
      <xdr:row>104</xdr:row>
      <xdr:rowOff>19050</xdr:rowOff>
    </xdr:to>
    <xdr:sp macro="" textlink="">
      <xdr:nvSpPr>
        <xdr:cNvPr id="15545" name="Text Box 14521" hidden="1"/>
        <xdr:cNvSpPr txBox="1">
          <a:spLocks noChangeArrowheads="1"/>
        </xdr:cNvSpPr>
      </xdr:nvSpPr>
      <xdr:spPr bwMode="auto">
        <a:xfrm>
          <a:off x="11658600" y="27574875"/>
          <a:ext cx="847725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866775</xdr:colOff>
      <xdr:row>89</xdr:row>
      <xdr:rowOff>161925</xdr:rowOff>
    </xdr:from>
    <xdr:to>
      <xdr:col>11</xdr:col>
      <xdr:colOff>809625</xdr:colOff>
      <xdr:row>104</xdr:row>
      <xdr:rowOff>19050</xdr:rowOff>
    </xdr:to>
    <xdr:sp macro="" textlink="">
      <xdr:nvSpPr>
        <xdr:cNvPr id="15546" name="Text Box 14522" hidden="1"/>
        <xdr:cNvSpPr txBox="1">
          <a:spLocks noChangeArrowheads="1"/>
        </xdr:cNvSpPr>
      </xdr:nvSpPr>
      <xdr:spPr bwMode="auto">
        <a:xfrm>
          <a:off x="12506325" y="27574875"/>
          <a:ext cx="866775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809625</xdr:colOff>
      <xdr:row>89</xdr:row>
      <xdr:rowOff>161925</xdr:rowOff>
    </xdr:from>
    <xdr:to>
      <xdr:col>12</xdr:col>
      <xdr:colOff>742950</xdr:colOff>
      <xdr:row>104</xdr:row>
      <xdr:rowOff>19050</xdr:rowOff>
    </xdr:to>
    <xdr:sp macro="" textlink="">
      <xdr:nvSpPr>
        <xdr:cNvPr id="15547" name="Text Box 14523" hidden="1"/>
        <xdr:cNvSpPr txBox="1">
          <a:spLocks noChangeArrowheads="1"/>
        </xdr:cNvSpPr>
      </xdr:nvSpPr>
      <xdr:spPr bwMode="auto">
        <a:xfrm>
          <a:off x="13373100" y="27574875"/>
          <a:ext cx="85725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742950</xdr:colOff>
      <xdr:row>89</xdr:row>
      <xdr:rowOff>161925</xdr:rowOff>
    </xdr:from>
    <xdr:to>
      <xdr:col>13</xdr:col>
      <xdr:colOff>676275</xdr:colOff>
      <xdr:row>104</xdr:row>
      <xdr:rowOff>19050</xdr:rowOff>
    </xdr:to>
    <xdr:sp macro="" textlink="">
      <xdr:nvSpPr>
        <xdr:cNvPr id="15548" name="Text Box 14524" hidden="1"/>
        <xdr:cNvSpPr txBox="1">
          <a:spLocks noChangeArrowheads="1"/>
        </xdr:cNvSpPr>
      </xdr:nvSpPr>
      <xdr:spPr bwMode="auto">
        <a:xfrm>
          <a:off x="14230350" y="27574875"/>
          <a:ext cx="85725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13</xdr:col>
      <xdr:colOff>676275</xdr:colOff>
      <xdr:row>89</xdr:row>
      <xdr:rowOff>161925</xdr:rowOff>
    </xdr:from>
    <xdr:to>
      <xdr:col>14</xdr:col>
      <xdr:colOff>590550</xdr:colOff>
      <xdr:row>104</xdr:row>
      <xdr:rowOff>19050</xdr:rowOff>
    </xdr:to>
    <xdr:sp macro="" textlink="">
      <xdr:nvSpPr>
        <xdr:cNvPr id="15549" name="Text Box 14525" hidden="1"/>
        <xdr:cNvSpPr txBox="1">
          <a:spLocks noChangeArrowheads="1"/>
        </xdr:cNvSpPr>
      </xdr:nvSpPr>
      <xdr:spPr bwMode="auto">
        <a:xfrm>
          <a:off x="15087600" y="27574875"/>
          <a:ext cx="83820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14</xdr:col>
      <xdr:colOff>590550</xdr:colOff>
      <xdr:row>89</xdr:row>
      <xdr:rowOff>161925</xdr:rowOff>
    </xdr:from>
    <xdr:to>
      <xdr:col>15</xdr:col>
      <xdr:colOff>552450</xdr:colOff>
      <xdr:row>104</xdr:row>
      <xdr:rowOff>19050</xdr:rowOff>
    </xdr:to>
    <xdr:sp macro="" textlink="">
      <xdr:nvSpPr>
        <xdr:cNvPr id="15550" name="Text Box 14526" hidden="1"/>
        <xdr:cNvSpPr txBox="1">
          <a:spLocks noChangeArrowheads="1"/>
        </xdr:cNvSpPr>
      </xdr:nvSpPr>
      <xdr:spPr bwMode="auto">
        <a:xfrm>
          <a:off x="15925800" y="27574875"/>
          <a:ext cx="885825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552450</xdr:colOff>
      <xdr:row>89</xdr:row>
      <xdr:rowOff>161925</xdr:rowOff>
    </xdr:from>
    <xdr:to>
      <xdr:col>15</xdr:col>
      <xdr:colOff>1409700</xdr:colOff>
      <xdr:row>104</xdr:row>
      <xdr:rowOff>19050</xdr:rowOff>
    </xdr:to>
    <xdr:sp macro="" textlink="">
      <xdr:nvSpPr>
        <xdr:cNvPr id="15551" name="Text Box 14527" hidden="1"/>
        <xdr:cNvSpPr txBox="1">
          <a:spLocks noChangeArrowheads="1"/>
        </xdr:cNvSpPr>
      </xdr:nvSpPr>
      <xdr:spPr bwMode="auto">
        <a:xfrm>
          <a:off x="16811625" y="27574875"/>
          <a:ext cx="85725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1409700</xdr:colOff>
      <xdr:row>89</xdr:row>
      <xdr:rowOff>161925</xdr:rowOff>
    </xdr:from>
    <xdr:to>
      <xdr:col>15</xdr:col>
      <xdr:colOff>2247900</xdr:colOff>
      <xdr:row>104</xdr:row>
      <xdr:rowOff>19050</xdr:rowOff>
    </xdr:to>
    <xdr:sp macro="" textlink="">
      <xdr:nvSpPr>
        <xdr:cNvPr id="15552" name="Text Box 14528" hidden="1"/>
        <xdr:cNvSpPr txBox="1">
          <a:spLocks noChangeArrowheads="1"/>
        </xdr:cNvSpPr>
      </xdr:nvSpPr>
      <xdr:spPr bwMode="auto">
        <a:xfrm>
          <a:off x="17668875" y="27574875"/>
          <a:ext cx="83820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2247900</xdr:colOff>
      <xdr:row>89</xdr:row>
      <xdr:rowOff>161925</xdr:rowOff>
    </xdr:from>
    <xdr:to>
      <xdr:col>15</xdr:col>
      <xdr:colOff>3095625</xdr:colOff>
      <xdr:row>104</xdr:row>
      <xdr:rowOff>19050</xdr:rowOff>
    </xdr:to>
    <xdr:sp macro="" textlink="">
      <xdr:nvSpPr>
        <xdr:cNvPr id="15553" name="Text Box 14529" hidden="1"/>
        <xdr:cNvSpPr txBox="1">
          <a:spLocks noChangeArrowheads="1"/>
        </xdr:cNvSpPr>
      </xdr:nvSpPr>
      <xdr:spPr bwMode="auto">
        <a:xfrm>
          <a:off x="18507075" y="27574875"/>
          <a:ext cx="847725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3095625</xdr:colOff>
      <xdr:row>89</xdr:row>
      <xdr:rowOff>161925</xdr:rowOff>
    </xdr:from>
    <xdr:to>
      <xdr:col>17</xdr:col>
      <xdr:colOff>438150</xdr:colOff>
      <xdr:row>104</xdr:row>
      <xdr:rowOff>19050</xdr:rowOff>
    </xdr:to>
    <xdr:sp macro="" textlink="">
      <xdr:nvSpPr>
        <xdr:cNvPr id="15554" name="Text Box 14530" hidden="1"/>
        <xdr:cNvSpPr txBox="1">
          <a:spLocks noChangeArrowheads="1"/>
        </xdr:cNvSpPr>
      </xdr:nvSpPr>
      <xdr:spPr bwMode="auto">
        <a:xfrm>
          <a:off x="19354800" y="27574875"/>
          <a:ext cx="895350" cy="404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1000125</xdr:colOff>
      <xdr:row>104</xdr:row>
      <xdr:rowOff>19050</xdr:rowOff>
    </xdr:from>
    <xdr:to>
      <xdr:col>3</xdr:col>
      <xdr:colOff>904875</xdr:colOff>
      <xdr:row>104</xdr:row>
      <xdr:rowOff>19050</xdr:rowOff>
    </xdr:to>
    <xdr:sp macro="" textlink="">
      <xdr:nvSpPr>
        <xdr:cNvPr id="72704" name="Text Box 71680" hidden="1"/>
        <xdr:cNvSpPr txBox="1">
          <a:spLocks noChangeArrowheads="1"/>
        </xdr:cNvSpPr>
      </xdr:nvSpPr>
      <xdr:spPr bwMode="auto">
        <a:xfrm>
          <a:off x="4562475" y="31623000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19</xdr:col>
      <xdr:colOff>676275</xdr:colOff>
      <xdr:row>20</xdr:row>
      <xdr:rowOff>257175</xdr:rowOff>
    </xdr:from>
    <xdr:to>
      <xdr:col>20</xdr:col>
      <xdr:colOff>0</xdr:colOff>
      <xdr:row>22</xdr:row>
      <xdr:rowOff>19050</xdr:rowOff>
    </xdr:to>
    <xdr:sp macro="" textlink="">
      <xdr:nvSpPr>
        <xdr:cNvPr id="107901" name="Text Box 106877" hidden="1"/>
        <xdr:cNvSpPr txBox="1">
          <a:spLocks noChangeArrowheads="1"/>
        </xdr:cNvSpPr>
      </xdr:nvSpPr>
      <xdr:spPr bwMode="auto">
        <a:xfrm>
          <a:off x="22650450" y="5867400"/>
          <a:ext cx="3429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22</xdr:col>
      <xdr:colOff>847725</xdr:colOff>
      <xdr:row>33</xdr:row>
      <xdr:rowOff>400050</xdr:rowOff>
    </xdr:from>
    <xdr:to>
      <xdr:col>23</xdr:col>
      <xdr:colOff>304800</xdr:colOff>
      <xdr:row>35</xdr:row>
      <xdr:rowOff>57150</xdr:rowOff>
    </xdr:to>
    <xdr:sp macro="" textlink="">
      <xdr:nvSpPr>
        <xdr:cNvPr id="162078" name="Text Box 161054" hidden="1"/>
        <xdr:cNvSpPr txBox="1">
          <a:spLocks noChangeArrowheads="1"/>
        </xdr:cNvSpPr>
      </xdr:nvSpPr>
      <xdr:spPr bwMode="auto">
        <a:xfrm>
          <a:off x="25965150" y="9658350"/>
          <a:ext cx="38100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22</xdr:col>
      <xdr:colOff>847725</xdr:colOff>
      <xdr:row>23</xdr:row>
      <xdr:rowOff>219075</xdr:rowOff>
    </xdr:from>
    <xdr:to>
      <xdr:col>23</xdr:col>
      <xdr:colOff>304800</xdr:colOff>
      <xdr:row>24</xdr:row>
      <xdr:rowOff>57150</xdr:rowOff>
    </xdr:to>
    <xdr:sp macro="" textlink="">
      <xdr:nvSpPr>
        <xdr:cNvPr id="203590" name="Text Box 202566" hidden="1"/>
        <xdr:cNvSpPr txBox="1">
          <a:spLocks noChangeArrowheads="1"/>
        </xdr:cNvSpPr>
      </xdr:nvSpPr>
      <xdr:spPr bwMode="auto">
        <a:xfrm>
          <a:off x="25965150" y="6610350"/>
          <a:ext cx="381000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23</xdr:col>
      <xdr:colOff>190500</xdr:colOff>
      <xdr:row>96</xdr:row>
      <xdr:rowOff>276225</xdr:rowOff>
    </xdr:from>
    <xdr:to>
      <xdr:col>23</xdr:col>
      <xdr:colOff>571500</xdr:colOff>
      <xdr:row>98</xdr:row>
      <xdr:rowOff>19050</xdr:rowOff>
    </xdr:to>
    <xdr:sp macro="" textlink="">
      <xdr:nvSpPr>
        <xdr:cNvPr id="274625" name="Text Box 273601" hidden="1"/>
        <xdr:cNvSpPr txBox="1">
          <a:spLocks noChangeArrowheads="1"/>
        </xdr:cNvSpPr>
      </xdr:nvSpPr>
      <xdr:spPr bwMode="auto">
        <a:xfrm>
          <a:off x="26231850" y="29718000"/>
          <a:ext cx="381000" cy="190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23</xdr:col>
      <xdr:colOff>190500</xdr:colOff>
      <xdr:row>77</xdr:row>
      <xdr:rowOff>19050</xdr:rowOff>
    </xdr:from>
    <xdr:to>
      <xdr:col>23</xdr:col>
      <xdr:colOff>571500</xdr:colOff>
      <xdr:row>79</xdr:row>
      <xdr:rowOff>0</xdr:rowOff>
    </xdr:to>
    <xdr:sp macro="" textlink="">
      <xdr:nvSpPr>
        <xdr:cNvPr id="340166" name="Text Box 339142" hidden="1"/>
        <xdr:cNvSpPr txBox="1">
          <a:spLocks noChangeArrowheads="1"/>
        </xdr:cNvSpPr>
      </xdr:nvSpPr>
      <xdr:spPr bwMode="auto">
        <a:xfrm>
          <a:off x="26231850" y="24126825"/>
          <a:ext cx="381000" cy="5143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15</xdr:col>
      <xdr:colOff>419100</xdr:colOff>
      <xdr:row>19</xdr:row>
      <xdr:rowOff>19050</xdr:rowOff>
    </xdr:from>
    <xdr:to>
      <xdr:col>15</xdr:col>
      <xdr:colOff>781050</xdr:colOff>
      <xdr:row>20</xdr:row>
      <xdr:rowOff>19050</xdr:rowOff>
    </xdr:to>
    <xdr:sp macro="" textlink="">
      <xdr:nvSpPr>
        <xdr:cNvPr id="400188" name="Text Box 399164" hidden="1"/>
        <xdr:cNvSpPr txBox="1">
          <a:spLocks noChangeArrowheads="1"/>
        </xdr:cNvSpPr>
      </xdr:nvSpPr>
      <xdr:spPr bwMode="auto">
        <a:xfrm>
          <a:off x="16678275" y="5200650"/>
          <a:ext cx="3619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0</xdr:colOff>
      <xdr:row>119</xdr:row>
      <xdr:rowOff>19050</xdr:rowOff>
    </xdr:from>
    <xdr:to>
      <xdr:col>17</xdr:col>
      <xdr:colOff>0</xdr:colOff>
      <xdr:row>120</xdr:row>
      <xdr:rowOff>19050</xdr:rowOff>
    </xdr:to>
    <xdr:sp macro="" textlink="">
      <xdr:nvSpPr>
        <xdr:cNvPr id="465725" name="Text Box 464701" hidden="1"/>
        <xdr:cNvSpPr txBox="1">
          <a:spLocks noChangeArrowheads="1"/>
        </xdr:cNvSpPr>
      </xdr:nvSpPr>
      <xdr:spPr bwMode="auto">
        <a:xfrm>
          <a:off x="19440525" y="36899850"/>
          <a:ext cx="371475" cy="285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17</xdr:col>
      <xdr:colOff>0</xdr:colOff>
      <xdr:row>119</xdr:row>
      <xdr:rowOff>19050</xdr:rowOff>
    </xdr:from>
    <xdr:to>
      <xdr:col>18</xdr:col>
      <xdr:colOff>0</xdr:colOff>
      <xdr:row>120</xdr:row>
      <xdr:rowOff>19050</xdr:rowOff>
    </xdr:to>
    <xdr:sp macro="" textlink="">
      <xdr:nvSpPr>
        <xdr:cNvPr id="465740" name="Text Box 464716" hidden="1"/>
        <xdr:cNvSpPr txBox="1">
          <a:spLocks noChangeArrowheads="1"/>
        </xdr:cNvSpPr>
      </xdr:nvSpPr>
      <xdr:spPr bwMode="auto">
        <a:xfrm>
          <a:off x="19812000" y="36899850"/>
          <a:ext cx="1038225" cy="285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144"/>
  <sheetViews>
    <sheetView tabSelected="1" zoomScale="85" zoomScaleNormal="85" workbookViewId="0"/>
  </sheetViews>
  <sheetFormatPr defaultColWidth="0.85546875" defaultRowHeight="12.75" x14ac:dyDescent="0.2"/>
  <cols>
    <col min="1" max="1" width="47.7109375" style="2" customWidth="1"/>
    <col min="2" max="2" width="5.7109375" style="2" customWidth="1"/>
    <col min="3" max="3" width="15.5703125" style="2" customWidth="1"/>
    <col min="4" max="4" width="16.85546875" style="2" customWidth="1"/>
    <col min="5" max="5" width="15.28515625" style="2" customWidth="1"/>
    <col min="6" max="6" width="16.85546875" style="2" customWidth="1"/>
    <col min="7" max="7" width="15" style="2" customWidth="1"/>
    <col min="8" max="15" width="13.85546875" style="2" customWidth="1"/>
    <col min="16" max="16" width="47.7109375" style="2" customWidth="1"/>
    <col min="17" max="17" width="5.5703125" style="2" customWidth="1"/>
    <col min="18" max="18" width="15.5703125" style="2" customWidth="1"/>
    <col min="19" max="19" width="16.85546875" style="2" customWidth="1"/>
    <col min="20" max="20" width="15.28515625" style="2" customWidth="1"/>
    <col min="21" max="21" width="16.85546875" style="2" customWidth="1"/>
    <col min="22" max="22" width="15" style="2" customWidth="1"/>
    <col min="23" max="30" width="13.85546875" style="2" customWidth="1"/>
    <col min="31" max="31" width="4.28515625" style="2" hidden="1" customWidth="1"/>
    <col min="32" max="32" width="4.42578125" style="2" hidden="1" customWidth="1"/>
    <col min="33" max="16384" width="0.85546875" style="2"/>
  </cols>
  <sheetData>
    <row r="1" spans="1:32" ht="13.5" customHeight="1" thickBot="1" x14ac:dyDescent="0.25">
      <c r="A1" s="26"/>
      <c r="B1" s="130" t="s">
        <v>120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3"/>
      <c r="N1" s="1"/>
      <c r="O1" s="1"/>
      <c r="AE1" s="117" t="s">
        <v>283</v>
      </c>
      <c r="AF1" s="125"/>
    </row>
    <row r="2" spans="1:32" ht="13.5" customHeight="1" x14ac:dyDescent="0.2">
      <c r="B2" s="130" t="s">
        <v>121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23"/>
      <c r="N2" s="1"/>
      <c r="O2" s="72" t="s">
        <v>13</v>
      </c>
      <c r="AE2" s="117" t="s">
        <v>280</v>
      </c>
      <c r="AF2" s="125"/>
    </row>
    <row r="3" spans="1:32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43</v>
      </c>
      <c r="O3" s="73" t="s">
        <v>16</v>
      </c>
      <c r="AE3" s="117" t="s">
        <v>284</v>
      </c>
      <c r="AF3" s="125"/>
    </row>
    <row r="4" spans="1:32" ht="13.5" customHeight="1" x14ac:dyDescent="0.2">
      <c r="A4" s="5"/>
      <c r="B4" s="5"/>
      <c r="C4" s="5"/>
      <c r="D4" s="6" t="s">
        <v>114</v>
      </c>
      <c r="E4" s="132" t="s">
        <v>275</v>
      </c>
      <c r="F4" s="132"/>
      <c r="G4" s="132"/>
      <c r="H4" s="5"/>
      <c r="I4" s="5"/>
      <c r="J4" s="5"/>
      <c r="K4" s="5"/>
      <c r="L4" s="5"/>
      <c r="M4" s="5"/>
      <c r="N4" s="4" t="s">
        <v>44</v>
      </c>
      <c r="O4" s="113">
        <v>43101</v>
      </c>
      <c r="AE4" s="117" t="s">
        <v>281</v>
      </c>
      <c r="AF4" s="125"/>
    </row>
    <row r="5" spans="1:32" x14ac:dyDescent="0.2">
      <c r="A5" s="7" t="s">
        <v>112</v>
      </c>
      <c r="B5" s="131" t="s">
        <v>277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24"/>
      <c r="N5" s="4" t="s">
        <v>45</v>
      </c>
      <c r="O5" s="73" t="s">
        <v>276</v>
      </c>
      <c r="AE5" s="117"/>
      <c r="AF5" s="125"/>
    </row>
    <row r="6" spans="1:32" ht="13.5" customHeight="1" x14ac:dyDescent="0.2">
      <c r="A6" s="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24"/>
      <c r="N6" s="4" t="s">
        <v>257</v>
      </c>
      <c r="O6" s="73" t="s">
        <v>278</v>
      </c>
      <c r="AE6" s="117" t="s">
        <v>279</v>
      </c>
      <c r="AF6" s="125"/>
    </row>
    <row r="7" spans="1:32" x14ac:dyDescent="0.2">
      <c r="A7" s="7" t="s">
        <v>113</v>
      </c>
      <c r="B7" s="131" t="s">
        <v>274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24"/>
      <c r="N7" s="4" t="s">
        <v>251</v>
      </c>
      <c r="O7" s="73" t="s">
        <v>285</v>
      </c>
      <c r="AE7" s="117"/>
      <c r="AF7" s="117"/>
    </row>
    <row r="8" spans="1:32" ht="13.5" customHeight="1" x14ac:dyDescent="0.2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73"/>
      <c r="AE8" s="117" t="s">
        <v>282</v>
      </c>
      <c r="AF8" s="117"/>
    </row>
    <row r="9" spans="1:32" ht="13.5" customHeight="1" thickBot="1" x14ac:dyDescent="0.25">
      <c r="A9" s="3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 t="s">
        <v>46</v>
      </c>
      <c r="O9" s="74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8"/>
      <c r="AE9" s="117"/>
      <c r="AF9" s="117"/>
    </row>
    <row r="10" spans="1:32" ht="13.5" customHeight="1" x14ac:dyDescent="0.2"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8" t="s">
        <v>115</v>
      </c>
      <c r="AE10" s="117"/>
      <c r="AF10" s="117"/>
    </row>
    <row r="11" spans="1:32" ht="12.75" customHeight="1" x14ac:dyDescent="0.2">
      <c r="A11" s="126" t="s">
        <v>0</v>
      </c>
      <c r="B11" s="129" t="s">
        <v>1</v>
      </c>
      <c r="C11" s="128" t="s">
        <v>248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6" t="s">
        <v>0</v>
      </c>
      <c r="Q11" s="129" t="s">
        <v>1</v>
      </c>
      <c r="R11" s="127" t="s">
        <v>126</v>
      </c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17"/>
      <c r="AF11" s="117"/>
    </row>
    <row r="12" spans="1:32" ht="135" x14ac:dyDescent="0.2">
      <c r="A12" s="126"/>
      <c r="B12" s="129"/>
      <c r="C12" s="71" t="s">
        <v>122</v>
      </c>
      <c r="D12" s="80" t="s">
        <v>123</v>
      </c>
      <c r="E12" s="9" t="s">
        <v>124</v>
      </c>
      <c r="F12" s="80" t="s">
        <v>125</v>
      </c>
      <c r="G12" s="9" t="s">
        <v>2</v>
      </c>
      <c r="H12" s="9" t="s">
        <v>268</v>
      </c>
      <c r="I12" s="9" t="s">
        <v>3</v>
      </c>
      <c r="J12" s="9" t="s">
        <v>273</v>
      </c>
      <c r="K12" s="9" t="s">
        <v>272</v>
      </c>
      <c r="L12" s="9" t="s">
        <v>4</v>
      </c>
      <c r="M12" s="9" t="s">
        <v>270</v>
      </c>
      <c r="N12" s="9" t="s">
        <v>271</v>
      </c>
      <c r="O12" s="71" t="s">
        <v>5</v>
      </c>
      <c r="P12" s="126"/>
      <c r="Q12" s="129"/>
      <c r="R12" s="71" t="s">
        <v>122</v>
      </c>
      <c r="S12" s="80" t="s">
        <v>123</v>
      </c>
      <c r="T12" s="9" t="s">
        <v>124</v>
      </c>
      <c r="U12" s="80" t="s">
        <v>125</v>
      </c>
      <c r="V12" s="9" t="s">
        <v>2</v>
      </c>
      <c r="W12" s="9" t="s">
        <v>268</v>
      </c>
      <c r="X12" s="9" t="s">
        <v>3</v>
      </c>
      <c r="Y12" s="9" t="s">
        <v>273</v>
      </c>
      <c r="Z12" s="9" t="s">
        <v>272</v>
      </c>
      <c r="AA12" s="9" t="s">
        <v>4</v>
      </c>
      <c r="AB12" s="9" t="s">
        <v>270</v>
      </c>
      <c r="AC12" s="9" t="s">
        <v>271</v>
      </c>
      <c r="AD12" s="71" t="s">
        <v>5</v>
      </c>
      <c r="AE12" s="117"/>
      <c r="AF12" s="117"/>
    </row>
    <row r="13" spans="1:32" ht="13.5" thickBot="1" x14ac:dyDescent="0.25">
      <c r="A13" s="83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82">
        <v>15</v>
      </c>
      <c r="P13" s="83">
        <v>1</v>
      </c>
      <c r="Q13" s="10">
        <v>2</v>
      </c>
      <c r="R13" s="12">
        <v>16</v>
      </c>
      <c r="S13" s="12">
        <v>17</v>
      </c>
      <c r="T13" s="12">
        <v>18</v>
      </c>
      <c r="U13" s="12">
        <v>19</v>
      </c>
      <c r="V13" s="12">
        <v>20</v>
      </c>
      <c r="W13" s="12">
        <v>21</v>
      </c>
      <c r="X13" s="12">
        <v>22</v>
      </c>
      <c r="Y13" s="12">
        <v>23</v>
      </c>
      <c r="Z13" s="12">
        <v>24</v>
      </c>
      <c r="AA13" s="12">
        <v>25</v>
      </c>
      <c r="AB13" s="12">
        <v>26</v>
      </c>
      <c r="AC13" s="12">
        <v>27</v>
      </c>
      <c r="AD13" s="81">
        <v>28</v>
      </c>
      <c r="AE13" s="117"/>
      <c r="AF13" s="117"/>
    </row>
    <row r="14" spans="1:32" x14ac:dyDescent="0.2">
      <c r="A14" s="41" t="s">
        <v>6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75" t="s">
        <v>6</v>
      </c>
      <c r="Q14" s="4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117"/>
      <c r="AF14" s="117"/>
    </row>
    <row r="15" spans="1:32" ht="19.5" customHeight="1" x14ac:dyDescent="0.2">
      <c r="A15" s="40" t="s">
        <v>7</v>
      </c>
      <c r="B15" s="19" t="s">
        <v>49</v>
      </c>
      <c r="C15" s="84">
        <f>SUM(C16:C18)</f>
        <v>20985782.609999999</v>
      </c>
      <c r="D15" s="85"/>
      <c r="E15" s="84">
        <f>SUM(E16:E18)</f>
        <v>20985782.609999999</v>
      </c>
      <c r="F15" s="85"/>
      <c r="G15" s="84">
        <f t="shared" ref="G15:O15" si="0">SUM(G16:G18)</f>
        <v>0</v>
      </c>
      <c r="H15" s="84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  <c r="L15" s="84">
        <f t="shared" si="0"/>
        <v>14007551</v>
      </c>
      <c r="M15" s="84">
        <f t="shared" si="0"/>
        <v>0</v>
      </c>
      <c r="N15" s="84">
        <f t="shared" si="0"/>
        <v>6978231.6100000003</v>
      </c>
      <c r="O15" s="86">
        <f t="shared" si="0"/>
        <v>0</v>
      </c>
      <c r="P15" s="55" t="s">
        <v>7</v>
      </c>
      <c r="Q15" s="19" t="s">
        <v>49</v>
      </c>
      <c r="R15" s="84">
        <f>SUM(R16:R18)</f>
        <v>21589822.719999999</v>
      </c>
      <c r="S15" s="85"/>
      <c r="T15" s="84">
        <f>SUM(T16:T18)</f>
        <v>21589822.719999999</v>
      </c>
      <c r="U15" s="85"/>
      <c r="V15" s="84">
        <f t="shared" ref="V15:AD15" si="1">SUM(V16:V18)</f>
        <v>0</v>
      </c>
      <c r="W15" s="84">
        <f t="shared" si="1"/>
        <v>0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13724031.92</v>
      </c>
      <c r="AB15" s="84">
        <f t="shared" si="1"/>
        <v>47536.71</v>
      </c>
      <c r="AC15" s="84">
        <f t="shared" si="1"/>
        <v>7818254.0899999999</v>
      </c>
      <c r="AD15" s="86">
        <f t="shared" si="1"/>
        <v>0</v>
      </c>
    </row>
    <row r="16" spans="1:32" s="16" customFormat="1" ht="22.5" x14ac:dyDescent="0.2">
      <c r="A16" s="20" t="s">
        <v>130</v>
      </c>
      <c r="B16" s="19" t="s">
        <v>127</v>
      </c>
      <c r="C16" s="84">
        <f>E16+O16-D16</f>
        <v>7287664.4100000001</v>
      </c>
      <c r="D16" s="85"/>
      <c r="E16" s="84">
        <f>G16+H16+I16+L16+N16+J16+K16+M16-F16</f>
        <v>7287664.4100000001</v>
      </c>
      <c r="F16" s="85"/>
      <c r="G16" s="87"/>
      <c r="H16" s="87"/>
      <c r="I16" s="87"/>
      <c r="J16" s="87"/>
      <c r="K16" s="87"/>
      <c r="L16" s="87">
        <v>5375089.2300000004</v>
      </c>
      <c r="M16" s="87"/>
      <c r="N16" s="87">
        <v>1912575.18</v>
      </c>
      <c r="O16" s="88"/>
      <c r="P16" s="57" t="s">
        <v>130</v>
      </c>
      <c r="Q16" s="19" t="s">
        <v>127</v>
      </c>
      <c r="R16" s="84">
        <f>T16+AD16-S16</f>
        <v>7177669.4100000001</v>
      </c>
      <c r="S16" s="85"/>
      <c r="T16" s="84">
        <f>V16+W16+X16+AA16+AC16+Y16+Z16+AB16-U16</f>
        <v>7177669.4100000001</v>
      </c>
      <c r="U16" s="85"/>
      <c r="V16" s="87"/>
      <c r="W16" s="87"/>
      <c r="X16" s="87"/>
      <c r="Y16" s="87"/>
      <c r="Z16" s="87"/>
      <c r="AA16" s="87">
        <v>5375089.2300000004</v>
      </c>
      <c r="AB16" s="87"/>
      <c r="AC16" s="87">
        <v>1802580.18</v>
      </c>
      <c r="AD16" s="88"/>
    </row>
    <row r="17" spans="1:30" s="16" customFormat="1" ht="19.5" customHeight="1" x14ac:dyDescent="0.2">
      <c r="A17" s="20" t="s">
        <v>131</v>
      </c>
      <c r="B17" s="19" t="s">
        <v>128</v>
      </c>
      <c r="C17" s="84">
        <f>E17+O17-D17</f>
        <v>13698118.199999999</v>
      </c>
      <c r="D17" s="85"/>
      <c r="E17" s="84">
        <f>G17+H17+I17+L17+N17+J17+K17+M17-F17</f>
        <v>13698118.199999999</v>
      </c>
      <c r="F17" s="85"/>
      <c r="G17" s="87"/>
      <c r="H17" s="87"/>
      <c r="I17" s="87"/>
      <c r="J17" s="87"/>
      <c r="K17" s="87"/>
      <c r="L17" s="87">
        <v>8632461.7699999996</v>
      </c>
      <c r="M17" s="87"/>
      <c r="N17" s="87">
        <v>5065656.43</v>
      </c>
      <c r="O17" s="88"/>
      <c r="P17" s="57" t="s">
        <v>131</v>
      </c>
      <c r="Q17" s="19" t="s">
        <v>128</v>
      </c>
      <c r="R17" s="84">
        <f>T17+AD17-S17</f>
        <v>14412153.310000001</v>
      </c>
      <c r="S17" s="85"/>
      <c r="T17" s="84">
        <f>V17+W17+X17+AA17+AC17+Y17+Z17+AB17-U17</f>
        <v>14412153.310000001</v>
      </c>
      <c r="U17" s="85"/>
      <c r="V17" s="87"/>
      <c r="W17" s="87"/>
      <c r="X17" s="87"/>
      <c r="Y17" s="87"/>
      <c r="Z17" s="87"/>
      <c r="AA17" s="87">
        <v>8348942.6900000004</v>
      </c>
      <c r="AB17" s="87">
        <v>47536.71</v>
      </c>
      <c r="AC17" s="87">
        <v>6015673.9100000001</v>
      </c>
      <c r="AD17" s="88"/>
    </row>
    <row r="18" spans="1:30" s="16" customFormat="1" ht="19.5" customHeight="1" x14ac:dyDescent="0.2">
      <c r="A18" s="21" t="s">
        <v>132</v>
      </c>
      <c r="B18" s="15" t="s">
        <v>129</v>
      </c>
      <c r="C18" s="84">
        <f>E18+O18-D18</f>
        <v>0</v>
      </c>
      <c r="D18" s="85"/>
      <c r="E18" s="84">
        <f>G18+H18+I18+L18+N18+J18+K18+M18-F18</f>
        <v>0</v>
      </c>
      <c r="F18" s="85"/>
      <c r="G18" s="89"/>
      <c r="H18" s="89"/>
      <c r="I18" s="89"/>
      <c r="J18" s="89"/>
      <c r="K18" s="89"/>
      <c r="L18" s="89"/>
      <c r="M18" s="89"/>
      <c r="N18" s="89"/>
      <c r="O18" s="90"/>
      <c r="P18" s="58" t="s">
        <v>132</v>
      </c>
      <c r="Q18" s="15" t="s">
        <v>129</v>
      </c>
      <c r="R18" s="84">
        <f>T18+AD18-S18</f>
        <v>0</v>
      </c>
      <c r="S18" s="85"/>
      <c r="T18" s="84">
        <f>V18+W18+X18+AA18+AC18+Y18+Z18+AB18-U18</f>
        <v>0</v>
      </c>
      <c r="U18" s="85"/>
      <c r="V18" s="89"/>
      <c r="W18" s="89"/>
      <c r="X18" s="89"/>
      <c r="Y18" s="89"/>
      <c r="Z18" s="89"/>
      <c r="AA18" s="89"/>
      <c r="AB18" s="89"/>
      <c r="AC18" s="89"/>
      <c r="AD18" s="90"/>
    </row>
    <row r="19" spans="1:30" ht="19.5" customHeight="1" x14ac:dyDescent="0.2">
      <c r="A19" s="14" t="s">
        <v>133</v>
      </c>
      <c r="B19" s="15" t="s">
        <v>50</v>
      </c>
      <c r="C19" s="84">
        <f>SUM(C20:C22)</f>
        <v>18996494.850000001</v>
      </c>
      <c r="D19" s="85"/>
      <c r="E19" s="84">
        <f>SUM(E20:E22)</f>
        <v>18996494.850000001</v>
      </c>
      <c r="F19" s="85"/>
      <c r="G19" s="84">
        <f t="shared" ref="G19:O19" si="2">SUM(G20:G22)</f>
        <v>0</v>
      </c>
      <c r="H19" s="84">
        <f t="shared" si="2"/>
        <v>0</v>
      </c>
      <c r="I19" s="84">
        <f t="shared" si="2"/>
        <v>0</v>
      </c>
      <c r="J19" s="84">
        <f t="shared" si="2"/>
        <v>0</v>
      </c>
      <c r="K19" s="84">
        <f t="shared" si="2"/>
        <v>0</v>
      </c>
      <c r="L19" s="84">
        <f t="shared" si="2"/>
        <v>12493344.710000001</v>
      </c>
      <c r="M19" s="84">
        <f t="shared" si="2"/>
        <v>0</v>
      </c>
      <c r="N19" s="84">
        <f t="shared" si="2"/>
        <v>6503150.1399999997</v>
      </c>
      <c r="O19" s="86">
        <f t="shared" si="2"/>
        <v>0</v>
      </c>
      <c r="P19" s="56" t="s">
        <v>133</v>
      </c>
      <c r="Q19" s="15" t="s">
        <v>50</v>
      </c>
      <c r="R19" s="84">
        <f>SUM(R20:R22)</f>
        <v>19927209.239999998</v>
      </c>
      <c r="S19" s="85"/>
      <c r="T19" s="84">
        <f>SUM(T20:T22)</f>
        <v>19927209.239999998</v>
      </c>
      <c r="U19" s="85"/>
      <c r="V19" s="84">
        <f t="shared" ref="V19:AD19" si="3">SUM(V20:V22)</f>
        <v>0</v>
      </c>
      <c r="W19" s="84">
        <f t="shared" si="3"/>
        <v>0</v>
      </c>
      <c r="X19" s="84">
        <f t="shared" si="3"/>
        <v>0</v>
      </c>
      <c r="Y19" s="84">
        <f t="shared" si="3"/>
        <v>0</v>
      </c>
      <c r="Z19" s="84">
        <f t="shared" si="3"/>
        <v>0</v>
      </c>
      <c r="AA19" s="84">
        <f t="shared" si="3"/>
        <v>12453551.439999999</v>
      </c>
      <c r="AB19" s="84">
        <f t="shared" si="3"/>
        <v>47536.71</v>
      </c>
      <c r="AC19" s="84">
        <f t="shared" si="3"/>
        <v>7426121.0899999999</v>
      </c>
      <c r="AD19" s="86">
        <f t="shared" si="3"/>
        <v>0</v>
      </c>
    </row>
    <row r="20" spans="1:30" s="16" customFormat="1" ht="33.75" x14ac:dyDescent="0.2">
      <c r="A20" s="20" t="s">
        <v>258</v>
      </c>
      <c r="B20" s="19" t="s">
        <v>134</v>
      </c>
      <c r="C20" s="84">
        <f>E20+O20-D20</f>
        <v>7029382.21</v>
      </c>
      <c r="D20" s="85"/>
      <c r="E20" s="84">
        <f>G20+H20+I20+L20+N20+J20+K20+M20-F20</f>
        <v>7029382.21</v>
      </c>
      <c r="F20" s="85"/>
      <c r="G20" s="87"/>
      <c r="H20" s="87"/>
      <c r="I20" s="87"/>
      <c r="J20" s="87"/>
      <c r="K20" s="87"/>
      <c r="L20" s="87">
        <v>5116807.03</v>
      </c>
      <c r="M20" s="87"/>
      <c r="N20" s="87">
        <v>1912575.18</v>
      </c>
      <c r="O20" s="88"/>
      <c r="P20" s="57" t="s">
        <v>137</v>
      </c>
      <c r="Q20" s="19" t="s">
        <v>134</v>
      </c>
      <c r="R20" s="84">
        <f>T20+AD20-S20</f>
        <v>6945725.6500000004</v>
      </c>
      <c r="S20" s="85"/>
      <c r="T20" s="84">
        <f>V20+W20+X20+AA20+AC20+Y20+Z20+AB20-U20</f>
        <v>6945725.6500000004</v>
      </c>
      <c r="U20" s="85"/>
      <c r="V20" s="87"/>
      <c r="W20" s="87"/>
      <c r="X20" s="87"/>
      <c r="Y20" s="87"/>
      <c r="Z20" s="87"/>
      <c r="AA20" s="87">
        <v>5143145.47</v>
      </c>
      <c r="AB20" s="87"/>
      <c r="AC20" s="87">
        <v>1802580.18</v>
      </c>
      <c r="AD20" s="88"/>
    </row>
    <row r="21" spans="1:30" s="16" customFormat="1" ht="22.5" x14ac:dyDescent="0.2">
      <c r="A21" s="20" t="s">
        <v>259</v>
      </c>
      <c r="B21" s="19" t="s">
        <v>135</v>
      </c>
      <c r="C21" s="84">
        <f>E21+O21-D21</f>
        <v>11967112.640000001</v>
      </c>
      <c r="D21" s="85"/>
      <c r="E21" s="84">
        <f>G21+H21+I21+L21+N21+J21+K21+M21-F21</f>
        <v>11967112.640000001</v>
      </c>
      <c r="F21" s="85"/>
      <c r="G21" s="87"/>
      <c r="H21" s="87"/>
      <c r="I21" s="87"/>
      <c r="J21" s="87"/>
      <c r="K21" s="87"/>
      <c r="L21" s="87">
        <v>7376537.6799999997</v>
      </c>
      <c r="M21" s="87"/>
      <c r="N21" s="87">
        <v>4590574.96</v>
      </c>
      <c r="O21" s="88"/>
      <c r="P21" s="57" t="s">
        <v>138</v>
      </c>
      <c r="Q21" s="19" t="s">
        <v>135</v>
      </c>
      <c r="R21" s="84">
        <f>T21+AD21-S21</f>
        <v>12981483.59</v>
      </c>
      <c r="S21" s="85"/>
      <c r="T21" s="84">
        <f>V21+W21+X21+AA21+AC21+Y21+Z21+AB21-U21</f>
        <v>12981483.59</v>
      </c>
      <c r="U21" s="85"/>
      <c r="V21" s="87"/>
      <c r="W21" s="87"/>
      <c r="X21" s="87"/>
      <c r="Y21" s="87"/>
      <c r="Z21" s="87"/>
      <c r="AA21" s="87">
        <v>7310405.9699999997</v>
      </c>
      <c r="AB21" s="87">
        <v>47536.71</v>
      </c>
      <c r="AC21" s="87">
        <v>5623540.9100000001</v>
      </c>
      <c r="AD21" s="88"/>
    </row>
    <row r="22" spans="1:30" s="16" customFormat="1" ht="19.5" customHeight="1" x14ac:dyDescent="0.2">
      <c r="A22" s="21" t="s">
        <v>260</v>
      </c>
      <c r="B22" s="15" t="s">
        <v>136</v>
      </c>
      <c r="C22" s="84">
        <f>E22+O22-D22</f>
        <v>0</v>
      </c>
      <c r="D22" s="85"/>
      <c r="E22" s="84">
        <f>G22+H22+I22+L22+N22+J22+K22+M22-F22</f>
        <v>0</v>
      </c>
      <c r="F22" s="85"/>
      <c r="G22" s="89"/>
      <c r="H22" s="89"/>
      <c r="I22" s="89"/>
      <c r="J22" s="89"/>
      <c r="K22" s="89"/>
      <c r="L22" s="89"/>
      <c r="M22" s="89"/>
      <c r="N22" s="89"/>
      <c r="O22" s="90"/>
      <c r="P22" s="58" t="s">
        <v>139</v>
      </c>
      <c r="Q22" s="15" t="s">
        <v>136</v>
      </c>
      <c r="R22" s="84">
        <f>T22+AD22-S22</f>
        <v>0</v>
      </c>
      <c r="S22" s="85"/>
      <c r="T22" s="84">
        <f>V22+W22+X22+AA22+AC22+Y22+Z22+AB22-U22</f>
        <v>0</v>
      </c>
      <c r="U22" s="85"/>
      <c r="V22" s="89"/>
      <c r="W22" s="89"/>
      <c r="X22" s="89"/>
      <c r="Y22" s="89"/>
      <c r="Z22" s="89"/>
      <c r="AA22" s="89"/>
      <c r="AB22" s="89"/>
      <c r="AC22" s="89"/>
      <c r="AD22" s="90"/>
    </row>
    <row r="23" spans="1:30" s="16" customFormat="1" ht="19.5" customHeight="1" x14ac:dyDescent="0.2">
      <c r="A23" s="14" t="s">
        <v>140</v>
      </c>
      <c r="B23" s="15" t="s">
        <v>51</v>
      </c>
      <c r="C23" s="84">
        <f>C15-C19</f>
        <v>1989287.76</v>
      </c>
      <c r="D23" s="85"/>
      <c r="E23" s="84">
        <f>E15-E19</f>
        <v>1989287.76</v>
      </c>
      <c r="F23" s="85"/>
      <c r="G23" s="84">
        <f t="shared" ref="G23:O23" si="4">G15-G19</f>
        <v>0</v>
      </c>
      <c r="H23" s="84">
        <f t="shared" si="4"/>
        <v>0</v>
      </c>
      <c r="I23" s="84">
        <f t="shared" si="4"/>
        <v>0</v>
      </c>
      <c r="J23" s="84">
        <f t="shared" si="4"/>
        <v>0</v>
      </c>
      <c r="K23" s="84">
        <f t="shared" si="4"/>
        <v>0</v>
      </c>
      <c r="L23" s="84">
        <f t="shared" si="4"/>
        <v>1514206.29</v>
      </c>
      <c r="M23" s="84">
        <f t="shared" si="4"/>
        <v>0</v>
      </c>
      <c r="N23" s="84">
        <f t="shared" si="4"/>
        <v>475081.47</v>
      </c>
      <c r="O23" s="86">
        <f t="shared" si="4"/>
        <v>0</v>
      </c>
      <c r="P23" s="56" t="s">
        <v>140</v>
      </c>
      <c r="Q23" s="15" t="s">
        <v>51</v>
      </c>
      <c r="R23" s="84">
        <f>R15-R19</f>
        <v>1662613.48</v>
      </c>
      <c r="S23" s="85"/>
      <c r="T23" s="84">
        <f>T15-T19</f>
        <v>1662613.48</v>
      </c>
      <c r="U23" s="85"/>
      <c r="V23" s="84">
        <f t="shared" ref="V23:AD23" si="5">V15-V19</f>
        <v>0</v>
      </c>
      <c r="W23" s="84">
        <f t="shared" si="5"/>
        <v>0</v>
      </c>
      <c r="X23" s="84">
        <f t="shared" si="5"/>
        <v>0</v>
      </c>
      <c r="Y23" s="84">
        <f t="shared" si="5"/>
        <v>0</v>
      </c>
      <c r="Z23" s="84">
        <f t="shared" si="5"/>
        <v>0</v>
      </c>
      <c r="AA23" s="84">
        <f t="shared" si="5"/>
        <v>1270480.48</v>
      </c>
      <c r="AB23" s="84">
        <f t="shared" si="5"/>
        <v>0</v>
      </c>
      <c r="AC23" s="84">
        <f t="shared" si="5"/>
        <v>392133</v>
      </c>
      <c r="AD23" s="86">
        <f t="shared" si="5"/>
        <v>0</v>
      </c>
    </row>
    <row r="24" spans="1:30" s="16" customFormat="1" ht="33.75" x14ac:dyDescent="0.2">
      <c r="A24" s="20" t="s">
        <v>144</v>
      </c>
      <c r="B24" s="19" t="s">
        <v>141</v>
      </c>
      <c r="C24" s="84">
        <f>C16-C20</f>
        <v>258282.2</v>
      </c>
      <c r="D24" s="85"/>
      <c r="E24" s="84">
        <f>E16-E20</f>
        <v>258282.2</v>
      </c>
      <c r="F24" s="85"/>
      <c r="G24" s="84">
        <f t="shared" ref="G24:O24" si="6">G16-G20</f>
        <v>0</v>
      </c>
      <c r="H24" s="84">
        <f t="shared" si="6"/>
        <v>0</v>
      </c>
      <c r="I24" s="84">
        <f t="shared" si="6"/>
        <v>0</v>
      </c>
      <c r="J24" s="84">
        <f t="shared" si="6"/>
        <v>0</v>
      </c>
      <c r="K24" s="84">
        <f t="shared" si="6"/>
        <v>0</v>
      </c>
      <c r="L24" s="84">
        <f t="shared" si="6"/>
        <v>258282.2</v>
      </c>
      <c r="M24" s="84">
        <f t="shared" si="6"/>
        <v>0</v>
      </c>
      <c r="N24" s="84">
        <f t="shared" si="6"/>
        <v>0</v>
      </c>
      <c r="O24" s="86">
        <f t="shared" si="6"/>
        <v>0</v>
      </c>
      <c r="P24" s="57" t="s">
        <v>144</v>
      </c>
      <c r="Q24" s="19" t="s">
        <v>141</v>
      </c>
      <c r="R24" s="84">
        <f>R16-R20</f>
        <v>231943.76</v>
      </c>
      <c r="S24" s="85"/>
      <c r="T24" s="84">
        <f>T16-T20</f>
        <v>231943.76</v>
      </c>
      <c r="U24" s="85"/>
      <c r="V24" s="84">
        <f t="shared" ref="V24:AD24" si="7">V16-V20</f>
        <v>0</v>
      </c>
      <c r="W24" s="84">
        <f t="shared" si="7"/>
        <v>0</v>
      </c>
      <c r="X24" s="84">
        <f t="shared" si="7"/>
        <v>0</v>
      </c>
      <c r="Y24" s="84">
        <f t="shared" si="7"/>
        <v>0</v>
      </c>
      <c r="Z24" s="84">
        <f t="shared" si="7"/>
        <v>0</v>
      </c>
      <c r="AA24" s="84">
        <f t="shared" si="7"/>
        <v>231943.76</v>
      </c>
      <c r="AB24" s="84">
        <f t="shared" si="7"/>
        <v>0</v>
      </c>
      <c r="AC24" s="84">
        <f t="shared" si="7"/>
        <v>0</v>
      </c>
      <c r="AD24" s="86">
        <f t="shared" si="7"/>
        <v>0</v>
      </c>
    </row>
    <row r="25" spans="1:30" s="16" customFormat="1" ht="22.5" x14ac:dyDescent="0.2">
      <c r="A25" s="20" t="s">
        <v>145</v>
      </c>
      <c r="B25" s="19" t="s">
        <v>142</v>
      </c>
      <c r="C25" s="84">
        <f>C17-C21</f>
        <v>1731005.56</v>
      </c>
      <c r="D25" s="85"/>
      <c r="E25" s="84">
        <f>E17-E21</f>
        <v>1731005.56</v>
      </c>
      <c r="F25" s="85"/>
      <c r="G25" s="84">
        <f t="shared" ref="G25:O25" si="8">G17-G21</f>
        <v>0</v>
      </c>
      <c r="H25" s="84">
        <f t="shared" si="8"/>
        <v>0</v>
      </c>
      <c r="I25" s="84">
        <f t="shared" si="8"/>
        <v>0</v>
      </c>
      <c r="J25" s="84">
        <f t="shared" si="8"/>
        <v>0</v>
      </c>
      <c r="K25" s="84">
        <f t="shared" si="8"/>
        <v>0</v>
      </c>
      <c r="L25" s="84">
        <f t="shared" si="8"/>
        <v>1255924.0900000001</v>
      </c>
      <c r="M25" s="84">
        <f t="shared" si="8"/>
        <v>0</v>
      </c>
      <c r="N25" s="84">
        <f t="shared" si="8"/>
        <v>475081.47</v>
      </c>
      <c r="O25" s="86">
        <f t="shared" si="8"/>
        <v>0</v>
      </c>
      <c r="P25" s="57" t="s">
        <v>145</v>
      </c>
      <c r="Q25" s="19" t="s">
        <v>142</v>
      </c>
      <c r="R25" s="84">
        <f>R17-R21</f>
        <v>1430669.72</v>
      </c>
      <c r="S25" s="85"/>
      <c r="T25" s="84">
        <f>T17-T21</f>
        <v>1430669.72</v>
      </c>
      <c r="U25" s="85"/>
      <c r="V25" s="84">
        <f t="shared" ref="V25:AD25" si="9">V17-V21</f>
        <v>0</v>
      </c>
      <c r="W25" s="84">
        <f t="shared" si="9"/>
        <v>0</v>
      </c>
      <c r="X25" s="84">
        <f t="shared" si="9"/>
        <v>0</v>
      </c>
      <c r="Y25" s="84">
        <f t="shared" si="9"/>
        <v>0</v>
      </c>
      <c r="Z25" s="84">
        <f t="shared" si="9"/>
        <v>0</v>
      </c>
      <c r="AA25" s="84">
        <f t="shared" si="9"/>
        <v>1038536.72</v>
      </c>
      <c r="AB25" s="84">
        <f t="shared" si="9"/>
        <v>0</v>
      </c>
      <c r="AC25" s="84">
        <f t="shared" si="9"/>
        <v>392133</v>
      </c>
      <c r="AD25" s="86">
        <f t="shared" si="9"/>
        <v>0</v>
      </c>
    </row>
    <row r="26" spans="1:30" s="16" customFormat="1" ht="22.5" x14ac:dyDescent="0.2">
      <c r="A26" s="21" t="s">
        <v>146</v>
      </c>
      <c r="B26" s="15" t="s">
        <v>143</v>
      </c>
      <c r="C26" s="84">
        <f>C18-C22</f>
        <v>0</v>
      </c>
      <c r="D26" s="85"/>
      <c r="E26" s="84">
        <f>E18-E22</f>
        <v>0</v>
      </c>
      <c r="F26" s="85"/>
      <c r="G26" s="84">
        <f t="shared" ref="G26:O26" si="10">G18-G22</f>
        <v>0</v>
      </c>
      <c r="H26" s="84">
        <f t="shared" si="10"/>
        <v>0</v>
      </c>
      <c r="I26" s="84">
        <f t="shared" si="10"/>
        <v>0</v>
      </c>
      <c r="J26" s="84">
        <f t="shared" si="10"/>
        <v>0</v>
      </c>
      <c r="K26" s="84">
        <f t="shared" si="10"/>
        <v>0</v>
      </c>
      <c r="L26" s="84">
        <f t="shared" si="10"/>
        <v>0</v>
      </c>
      <c r="M26" s="84">
        <f t="shared" si="10"/>
        <v>0</v>
      </c>
      <c r="N26" s="84">
        <f t="shared" si="10"/>
        <v>0</v>
      </c>
      <c r="O26" s="86">
        <f t="shared" si="10"/>
        <v>0</v>
      </c>
      <c r="P26" s="58" t="s">
        <v>146</v>
      </c>
      <c r="Q26" s="15" t="s">
        <v>143</v>
      </c>
      <c r="R26" s="84">
        <f>R18-R22</f>
        <v>0</v>
      </c>
      <c r="S26" s="85"/>
      <c r="T26" s="84">
        <f>T18-T22</f>
        <v>0</v>
      </c>
      <c r="U26" s="85"/>
      <c r="V26" s="84">
        <f t="shared" ref="V26:AD26" si="11">V18-V22</f>
        <v>0</v>
      </c>
      <c r="W26" s="84">
        <f t="shared" si="11"/>
        <v>0</v>
      </c>
      <c r="X26" s="84">
        <f t="shared" si="11"/>
        <v>0</v>
      </c>
      <c r="Y26" s="84">
        <f t="shared" si="11"/>
        <v>0</v>
      </c>
      <c r="Z26" s="84">
        <f t="shared" si="11"/>
        <v>0</v>
      </c>
      <c r="AA26" s="84">
        <f t="shared" si="11"/>
        <v>0</v>
      </c>
      <c r="AB26" s="84">
        <f t="shared" si="11"/>
        <v>0</v>
      </c>
      <c r="AC26" s="84">
        <f t="shared" si="11"/>
        <v>0</v>
      </c>
      <c r="AD26" s="86">
        <f t="shared" si="11"/>
        <v>0</v>
      </c>
    </row>
    <row r="27" spans="1:30" ht="22.5" x14ac:dyDescent="0.2">
      <c r="A27" s="17" t="s">
        <v>8</v>
      </c>
      <c r="B27" s="15" t="s">
        <v>52</v>
      </c>
      <c r="C27" s="84">
        <f>SUM(C28:C29)</f>
        <v>0</v>
      </c>
      <c r="D27" s="85"/>
      <c r="E27" s="84">
        <f>SUM(E28:E29)</f>
        <v>0</v>
      </c>
      <c r="F27" s="85"/>
      <c r="G27" s="84">
        <f t="shared" ref="G27:O27" si="12">SUM(G28:G29)</f>
        <v>0</v>
      </c>
      <c r="H27" s="84">
        <f t="shared" si="12"/>
        <v>0</v>
      </c>
      <c r="I27" s="84">
        <f t="shared" si="12"/>
        <v>0</v>
      </c>
      <c r="J27" s="84">
        <f t="shared" si="12"/>
        <v>0</v>
      </c>
      <c r="K27" s="84">
        <f t="shared" si="12"/>
        <v>0</v>
      </c>
      <c r="L27" s="84">
        <f t="shared" si="12"/>
        <v>0</v>
      </c>
      <c r="M27" s="84">
        <f t="shared" si="12"/>
        <v>0</v>
      </c>
      <c r="N27" s="84">
        <f t="shared" si="12"/>
        <v>0</v>
      </c>
      <c r="O27" s="86">
        <f t="shared" si="12"/>
        <v>0</v>
      </c>
      <c r="P27" s="59" t="s">
        <v>8</v>
      </c>
      <c r="Q27" s="15" t="s">
        <v>52</v>
      </c>
      <c r="R27" s="84">
        <f>SUM(R28:R29)</f>
        <v>0</v>
      </c>
      <c r="S27" s="85"/>
      <c r="T27" s="84">
        <f>SUM(T28:T29)</f>
        <v>0</v>
      </c>
      <c r="U27" s="85"/>
      <c r="V27" s="84">
        <f t="shared" ref="V27:AD27" si="13">SUM(V28:V29)</f>
        <v>0</v>
      </c>
      <c r="W27" s="84">
        <f t="shared" si="13"/>
        <v>0</v>
      </c>
      <c r="X27" s="84">
        <f t="shared" si="13"/>
        <v>0</v>
      </c>
      <c r="Y27" s="84">
        <f t="shared" si="13"/>
        <v>0</v>
      </c>
      <c r="Z27" s="84">
        <f t="shared" si="13"/>
        <v>0</v>
      </c>
      <c r="AA27" s="84">
        <f t="shared" si="13"/>
        <v>0</v>
      </c>
      <c r="AB27" s="84">
        <f t="shared" si="13"/>
        <v>0</v>
      </c>
      <c r="AC27" s="84">
        <f t="shared" si="13"/>
        <v>0</v>
      </c>
      <c r="AD27" s="86">
        <f t="shared" si="13"/>
        <v>0</v>
      </c>
    </row>
    <row r="28" spans="1:30" s="16" customFormat="1" ht="22.5" x14ac:dyDescent="0.2">
      <c r="A28" s="20" t="s">
        <v>149</v>
      </c>
      <c r="B28" s="19" t="s">
        <v>147</v>
      </c>
      <c r="C28" s="84">
        <f>E28+O28-D28</f>
        <v>0</v>
      </c>
      <c r="D28" s="85"/>
      <c r="E28" s="84">
        <f>G28+H28+I28+L28+N28+J28+K28+M28-F28</f>
        <v>0</v>
      </c>
      <c r="F28" s="85"/>
      <c r="G28" s="87"/>
      <c r="H28" s="87"/>
      <c r="I28" s="87"/>
      <c r="J28" s="87"/>
      <c r="K28" s="87"/>
      <c r="L28" s="87"/>
      <c r="M28" s="87"/>
      <c r="N28" s="87"/>
      <c r="O28" s="88"/>
      <c r="P28" s="57" t="s">
        <v>149</v>
      </c>
      <c r="Q28" s="19" t="s">
        <v>147</v>
      </c>
      <c r="R28" s="84">
        <f>T28+AD28-S28</f>
        <v>0</v>
      </c>
      <c r="S28" s="85"/>
      <c r="T28" s="84">
        <f>V28+W28+X28+AA28+AC28+Y28+Z28+AB28-U28</f>
        <v>0</v>
      </c>
      <c r="U28" s="85"/>
      <c r="V28" s="87"/>
      <c r="W28" s="87"/>
      <c r="X28" s="87"/>
      <c r="Y28" s="87"/>
      <c r="Z28" s="87"/>
      <c r="AA28" s="87"/>
      <c r="AB28" s="87"/>
      <c r="AC28" s="87"/>
      <c r="AD28" s="88"/>
    </row>
    <row r="29" spans="1:30" s="16" customFormat="1" ht="19.5" customHeight="1" x14ac:dyDescent="0.2">
      <c r="A29" s="20" t="s">
        <v>150</v>
      </c>
      <c r="B29" s="19" t="s">
        <v>148</v>
      </c>
      <c r="C29" s="84">
        <f>E29+O29-D29</f>
        <v>0</v>
      </c>
      <c r="D29" s="85"/>
      <c r="E29" s="84">
        <f>G29+H29+I29+L29+N29+J29+K29+M29-F29</f>
        <v>0</v>
      </c>
      <c r="F29" s="85"/>
      <c r="G29" s="87"/>
      <c r="H29" s="87"/>
      <c r="I29" s="87"/>
      <c r="J29" s="87"/>
      <c r="K29" s="87"/>
      <c r="L29" s="87"/>
      <c r="M29" s="87"/>
      <c r="N29" s="87"/>
      <c r="O29" s="88"/>
      <c r="P29" s="57" t="s">
        <v>150</v>
      </c>
      <c r="Q29" s="19" t="s">
        <v>148</v>
      </c>
      <c r="R29" s="84">
        <f>T29+AD29-S29</f>
        <v>0</v>
      </c>
      <c r="S29" s="85"/>
      <c r="T29" s="84">
        <f>V29+W29+X29+AA29+AC29+Y29+Z29+AB29-U29</f>
        <v>0</v>
      </c>
      <c r="U29" s="85"/>
      <c r="V29" s="87"/>
      <c r="W29" s="87"/>
      <c r="X29" s="87"/>
      <c r="Y29" s="87"/>
      <c r="Z29" s="87"/>
      <c r="AA29" s="87"/>
      <c r="AB29" s="87"/>
      <c r="AC29" s="87"/>
      <c r="AD29" s="88"/>
    </row>
    <row r="30" spans="1:30" ht="19.5" customHeight="1" x14ac:dyDescent="0.2">
      <c r="A30" s="14" t="s">
        <v>36</v>
      </c>
      <c r="B30" s="15" t="s">
        <v>53</v>
      </c>
      <c r="C30" s="84">
        <f>SUM(C31:C32)</f>
        <v>0</v>
      </c>
      <c r="D30" s="85"/>
      <c r="E30" s="84">
        <f>SUM(E31:E32)</f>
        <v>0</v>
      </c>
      <c r="F30" s="85"/>
      <c r="G30" s="84">
        <f t="shared" ref="G30:O30" si="14">SUM(G31:G32)</f>
        <v>0</v>
      </c>
      <c r="H30" s="84">
        <f t="shared" si="14"/>
        <v>0</v>
      </c>
      <c r="I30" s="84">
        <f t="shared" si="14"/>
        <v>0</v>
      </c>
      <c r="J30" s="84">
        <f t="shared" si="14"/>
        <v>0</v>
      </c>
      <c r="K30" s="84">
        <f t="shared" si="14"/>
        <v>0</v>
      </c>
      <c r="L30" s="84">
        <f t="shared" si="14"/>
        <v>0</v>
      </c>
      <c r="M30" s="84">
        <f t="shared" si="14"/>
        <v>0</v>
      </c>
      <c r="N30" s="84">
        <f t="shared" si="14"/>
        <v>0</v>
      </c>
      <c r="O30" s="86">
        <f t="shared" si="14"/>
        <v>0</v>
      </c>
      <c r="P30" s="56" t="s">
        <v>36</v>
      </c>
      <c r="Q30" s="15" t="s">
        <v>53</v>
      </c>
      <c r="R30" s="84">
        <f>SUM(R31:R32)</f>
        <v>0</v>
      </c>
      <c r="S30" s="85"/>
      <c r="T30" s="84">
        <f>SUM(T31:T32)</f>
        <v>0</v>
      </c>
      <c r="U30" s="85"/>
      <c r="V30" s="84">
        <f t="shared" ref="V30:AD30" si="15">SUM(V31:V32)</f>
        <v>0</v>
      </c>
      <c r="W30" s="84">
        <f t="shared" si="15"/>
        <v>0</v>
      </c>
      <c r="X30" s="84">
        <f t="shared" si="15"/>
        <v>0</v>
      </c>
      <c r="Y30" s="84">
        <f t="shared" si="15"/>
        <v>0</v>
      </c>
      <c r="Z30" s="84">
        <f t="shared" si="15"/>
        <v>0</v>
      </c>
      <c r="AA30" s="84">
        <f t="shared" si="15"/>
        <v>0</v>
      </c>
      <c r="AB30" s="84">
        <f t="shared" si="15"/>
        <v>0</v>
      </c>
      <c r="AC30" s="84">
        <f t="shared" si="15"/>
        <v>0</v>
      </c>
      <c r="AD30" s="86">
        <f t="shared" si="15"/>
        <v>0</v>
      </c>
    </row>
    <row r="31" spans="1:30" s="16" customFormat="1" ht="21.75" customHeight="1" x14ac:dyDescent="0.2">
      <c r="A31" s="20" t="s">
        <v>153</v>
      </c>
      <c r="B31" s="19" t="s">
        <v>151</v>
      </c>
      <c r="C31" s="84">
        <f>E31+O31-D31</f>
        <v>0</v>
      </c>
      <c r="D31" s="85"/>
      <c r="E31" s="84">
        <f>G31+H31+I31+L31+N31+J31+K31+M31-F31</f>
        <v>0</v>
      </c>
      <c r="F31" s="85"/>
      <c r="G31" s="87"/>
      <c r="H31" s="87"/>
      <c r="I31" s="87"/>
      <c r="J31" s="87"/>
      <c r="K31" s="87"/>
      <c r="L31" s="87"/>
      <c r="M31" s="87"/>
      <c r="N31" s="87"/>
      <c r="O31" s="88"/>
      <c r="P31" s="57" t="s">
        <v>153</v>
      </c>
      <c r="Q31" s="19" t="s">
        <v>151</v>
      </c>
      <c r="R31" s="84">
        <f>T31+AD31-S31</f>
        <v>0</v>
      </c>
      <c r="S31" s="85"/>
      <c r="T31" s="84">
        <f>V31+W31+X31+AA31+AC31+Y31+Z31+AB31-U31</f>
        <v>0</v>
      </c>
      <c r="U31" s="85"/>
      <c r="V31" s="87"/>
      <c r="W31" s="87"/>
      <c r="X31" s="87"/>
      <c r="Y31" s="87"/>
      <c r="Z31" s="87"/>
      <c r="AA31" s="87"/>
      <c r="AB31" s="87"/>
      <c r="AC31" s="87"/>
      <c r="AD31" s="88"/>
    </row>
    <row r="32" spans="1:30" s="16" customFormat="1" ht="18.75" customHeight="1" x14ac:dyDescent="0.2">
      <c r="A32" s="20" t="s">
        <v>154</v>
      </c>
      <c r="B32" s="19" t="s">
        <v>152</v>
      </c>
      <c r="C32" s="84">
        <f>E32+O32-D32</f>
        <v>0</v>
      </c>
      <c r="D32" s="85"/>
      <c r="E32" s="84">
        <f>G32+H32+I32+L32+N32+J32+K32+M32-F32</f>
        <v>0</v>
      </c>
      <c r="F32" s="85"/>
      <c r="G32" s="87"/>
      <c r="H32" s="87"/>
      <c r="I32" s="87"/>
      <c r="J32" s="87"/>
      <c r="K32" s="87"/>
      <c r="L32" s="87"/>
      <c r="M32" s="87"/>
      <c r="N32" s="87"/>
      <c r="O32" s="88"/>
      <c r="P32" s="57" t="s">
        <v>154</v>
      </c>
      <c r="Q32" s="19" t="s">
        <v>152</v>
      </c>
      <c r="R32" s="84">
        <f>T32+AD32-S32</f>
        <v>0</v>
      </c>
      <c r="S32" s="85"/>
      <c r="T32" s="84">
        <f>V32+W32+X32+AA32+AC32+Y32+Z32+AB32-U32</f>
        <v>0</v>
      </c>
      <c r="U32" s="85"/>
      <c r="V32" s="87"/>
      <c r="W32" s="87"/>
      <c r="X32" s="87"/>
      <c r="Y32" s="87"/>
      <c r="Z32" s="87"/>
      <c r="AA32" s="87"/>
      <c r="AB32" s="87"/>
      <c r="AC32" s="87"/>
      <c r="AD32" s="88"/>
    </row>
    <row r="33" spans="1:30" s="16" customFormat="1" ht="22.5" x14ac:dyDescent="0.2">
      <c r="A33" s="17" t="s">
        <v>9</v>
      </c>
      <c r="B33" s="15" t="s">
        <v>54</v>
      </c>
      <c r="C33" s="84">
        <f>C27-C30</f>
        <v>0</v>
      </c>
      <c r="D33" s="85"/>
      <c r="E33" s="84">
        <f>E27-E30</f>
        <v>0</v>
      </c>
      <c r="F33" s="85"/>
      <c r="G33" s="84">
        <f t="shared" ref="G33:O33" si="16">G27-G30</f>
        <v>0</v>
      </c>
      <c r="H33" s="84">
        <f t="shared" si="16"/>
        <v>0</v>
      </c>
      <c r="I33" s="84">
        <f t="shared" si="16"/>
        <v>0</v>
      </c>
      <c r="J33" s="84">
        <f t="shared" si="16"/>
        <v>0</v>
      </c>
      <c r="K33" s="84">
        <f t="shared" si="16"/>
        <v>0</v>
      </c>
      <c r="L33" s="84">
        <f t="shared" si="16"/>
        <v>0</v>
      </c>
      <c r="M33" s="84">
        <f t="shared" si="16"/>
        <v>0</v>
      </c>
      <c r="N33" s="84">
        <f t="shared" si="16"/>
        <v>0</v>
      </c>
      <c r="O33" s="86">
        <f t="shared" si="16"/>
        <v>0</v>
      </c>
      <c r="P33" s="59" t="s">
        <v>9</v>
      </c>
      <c r="Q33" s="15" t="s">
        <v>54</v>
      </c>
      <c r="R33" s="84">
        <f>R27-R30</f>
        <v>0</v>
      </c>
      <c r="S33" s="85"/>
      <c r="T33" s="84">
        <f>T27-T30</f>
        <v>0</v>
      </c>
      <c r="U33" s="85"/>
      <c r="V33" s="84">
        <f t="shared" ref="V33:AD33" si="17">V27-V30</f>
        <v>0</v>
      </c>
      <c r="W33" s="84">
        <f t="shared" si="17"/>
        <v>0</v>
      </c>
      <c r="X33" s="84">
        <f t="shared" si="17"/>
        <v>0</v>
      </c>
      <c r="Y33" s="84">
        <f t="shared" si="17"/>
        <v>0</v>
      </c>
      <c r="Z33" s="84">
        <f t="shared" si="17"/>
        <v>0</v>
      </c>
      <c r="AA33" s="84">
        <f t="shared" si="17"/>
        <v>0</v>
      </c>
      <c r="AB33" s="84">
        <f t="shared" si="17"/>
        <v>0</v>
      </c>
      <c r="AC33" s="84">
        <f t="shared" si="17"/>
        <v>0</v>
      </c>
      <c r="AD33" s="86">
        <f t="shared" si="17"/>
        <v>0</v>
      </c>
    </row>
    <row r="34" spans="1:30" s="16" customFormat="1" ht="33.75" x14ac:dyDescent="0.2">
      <c r="A34" s="20" t="s">
        <v>157</v>
      </c>
      <c r="B34" s="19" t="s">
        <v>155</v>
      </c>
      <c r="C34" s="84">
        <f>C28-C31</f>
        <v>0</v>
      </c>
      <c r="D34" s="85"/>
      <c r="E34" s="84">
        <f>E28-E31</f>
        <v>0</v>
      </c>
      <c r="F34" s="85"/>
      <c r="G34" s="84">
        <f t="shared" ref="G34:O34" si="18">G28-G31</f>
        <v>0</v>
      </c>
      <c r="H34" s="84">
        <f t="shared" si="18"/>
        <v>0</v>
      </c>
      <c r="I34" s="84">
        <f t="shared" si="18"/>
        <v>0</v>
      </c>
      <c r="J34" s="84">
        <f t="shared" si="18"/>
        <v>0</v>
      </c>
      <c r="K34" s="84">
        <f t="shared" si="18"/>
        <v>0</v>
      </c>
      <c r="L34" s="84">
        <f t="shared" si="18"/>
        <v>0</v>
      </c>
      <c r="M34" s="84">
        <f t="shared" si="18"/>
        <v>0</v>
      </c>
      <c r="N34" s="84">
        <f t="shared" si="18"/>
        <v>0</v>
      </c>
      <c r="O34" s="86">
        <f t="shared" si="18"/>
        <v>0</v>
      </c>
      <c r="P34" s="57" t="s">
        <v>157</v>
      </c>
      <c r="Q34" s="19" t="s">
        <v>155</v>
      </c>
      <c r="R34" s="84">
        <f>R28-R31</f>
        <v>0</v>
      </c>
      <c r="S34" s="85"/>
      <c r="T34" s="84">
        <f>T28-T31</f>
        <v>0</v>
      </c>
      <c r="U34" s="85"/>
      <c r="V34" s="84">
        <f t="shared" ref="V34:AD34" si="19">V28-V31</f>
        <v>0</v>
      </c>
      <c r="W34" s="84">
        <f t="shared" si="19"/>
        <v>0</v>
      </c>
      <c r="X34" s="84">
        <f t="shared" si="19"/>
        <v>0</v>
      </c>
      <c r="Y34" s="84">
        <f t="shared" si="19"/>
        <v>0</v>
      </c>
      <c r="Z34" s="84">
        <f t="shared" si="19"/>
        <v>0</v>
      </c>
      <c r="AA34" s="84">
        <f t="shared" si="19"/>
        <v>0</v>
      </c>
      <c r="AB34" s="84">
        <f t="shared" si="19"/>
        <v>0</v>
      </c>
      <c r="AC34" s="84">
        <f t="shared" si="19"/>
        <v>0</v>
      </c>
      <c r="AD34" s="86">
        <f t="shared" si="19"/>
        <v>0</v>
      </c>
    </row>
    <row r="35" spans="1:30" s="16" customFormat="1" ht="22.5" x14ac:dyDescent="0.2">
      <c r="A35" s="20" t="s">
        <v>158</v>
      </c>
      <c r="B35" s="19" t="s">
        <v>156</v>
      </c>
      <c r="C35" s="84">
        <f>C29-C32</f>
        <v>0</v>
      </c>
      <c r="D35" s="85"/>
      <c r="E35" s="84">
        <f>E29-E32</f>
        <v>0</v>
      </c>
      <c r="F35" s="85"/>
      <c r="G35" s="84">
        <f t="shared" ref="G35:O35" si="20">G29-G32</f>
        <v>0</v>
      </c>
      <c r="H35" s="84">
        <f t="shared" si="20"/>
        <v>0</v>
      </c>
      <c r="I35" s="84">
        <f t="shared" si="20"/>
        <v>0</v>
      </c>
      <c r="J35" s="84">
        <f t="shared" si="20"/>
        <v>0</v>
      </c>
      <c r="K35" s="84">
        <f t="shared" si="20"/>
        <v>0</v>
      </c>
      <c r="L35" s="84">
        <f t="shared" si="20"/>
        <v>0</v>
      </c>
      <c r="M35" s="84">
        <f t="shared" si="20"/>
        <v>0</v>
      </c>
      <c r="N35" s="84">
        <f t="shared" si="20"/>
        <v>0</v>
      </c>
      <c r="O35" s="86">
        <f t="shared" si="20"/>
        <v>0</v>
      </c>
      <c r="P35" s="57" t="s">
        <v>158</v>
      </c>
      <c r="Q35" s="19" t="s">
        <v>156</v>
      </c>
      <c r="R35" s="84">
        <f>R29-R32</f>
        <v>0</v>
      </c>
      <c r="S35" s="85"/>
      <c r="T35" s="84">
        <f>T29-T32</f>
        <v>0</v>
      </c>
      <c r="U35" s="85"/>
      <c r="V35" s="84">
        <f t="shared" ref="V35:AD35" si="21">V29-V32</f>
        <v>0</v>
      </c>
      <c r="W35" s="84">
        <f t="shared" si="21"/>
        <v>0</v>
      </c>
      <c r="X35" s="84">
        <f t="shared" si="21"/>
        <v>0</v>
      </c>
      <c r="Y35" s="84">
        <f t="shared" si="21"/>
        <v>0</v>
      </c>
      <c r="Z35" s="84">
        <f t="shared" si="21"/>
        <v>0</v>
      </c>
      <c r="AA35" s="84">
        <f t="shared" si="21"/>
        <v>0</v>
      </c>
      <c r="AB35" s="84">
        <f t="shared" si="21"/>
        <v>0</v>
      </c>
      <c r="AC35" s="84">
        <f t="shared" si="21"/>
        <v>0</v>
      </c>
      <c r="AD35" s="86">
        <f t="shared" si="21"/>
        <v>0</v>
      </c>
    </row>
    <row r="36" spans="1:30" ht="19.5" customHeight="1" x14ac:dyDescent="0.2">
      <c r="A36" s="14" t="s">
        <v>35</v>
      </c>
      <c r="B36" s="15" t="s">
        <v>55</v>
      </c>
      <c r="C36" s="84">
        <f>E36+O36-D36</f>
        <v>2468993.2999999998</v>
      </c>
      <c r="D36" s="85"/>
      <c r="E36" s="84">
        <f>G36+H36+I36+L36+N36+J36+K36+M36-F36</f>
        <v>2468993.2999999998</v>
      </c>
      <c r="F36" s="85"/>
      <c r="G36" s="87"/>
      <c r="H36" s="87"/>
      <c r="I36" s="87"/>
      <c r="J36" s="87"/>
      <c r="K36" s="87"/>
      <c r="L36" s="87">
        <v>608273</v>
      </c>
      <c r="M36" s="87"/>
      <c r="N36" s="87">
        <v>1860720.3</v>
      </c>
      <c r="O36" s="88"/>
      <c r="P36" s="56" t="s">
        <v>35</v>
      </c>
      <c r="Q36" s="15" t="s">
        <v>55</v>
      </c>
      <c r="R36" s="84">
        <f>T36+AD36-S36</f>
        <v>2468993.2999999998</v>
      </c>
      <c r="S36" s="85"/>
      <c r="T36" s="84">
        <f>V36+W36+X36+AA36+AC36+Y36+Z36+AB36-U36</f>
        <v>2468993.2999999998</v>
      </c>
      <c r="U36" s="85"/>
      <c r="V36" s="87"/>
      <c r="W36" s="87"/>
      <c r="X36" s="87"/>
      <c r="Y36" s="87"/>
      <c r="Z36" s="87"/>
      <c r="AA36" s="87">
        <v>608273</v>
      </c>
      <c r="AB36" s="87"/>
      <c r="AC36" s="87">
        <v>1860720.3</v>
      </c>
      <c r="AD36" s="88"/>
    </row>
    <row r="37" spans="1:30" ht="19.5" customHeight="1" thickBot="1" x14ac:dyDescent="0.25">
      <c r="A37" s="14" t="s">
        <v>10</v>
      </c>
      <c r="B37" s="37" t="s">
        <v>56</v>
      </c>
      <c r="C37" s="91">
        <f>E37+O37-D37</f>
        <v>960167.09</v>
      </c>
      <c r="D37" s="92"/>
      <c r="E37" s="91">
        <f>G37+H37+I37+L37+N37+J37+K37+M37-F37</f>
        <v>960167.09</v>
      </c>
      <c r="F37" s="92"/>
      <c r="G37" s="93"/>
      <c r="H37" s="93"/>
      <c r="I37" s="93"/>
      <c r="J37" s="93"/>
      <c r="K37" s="93"/>
      <c r="L37" s="93">
        <v>404449.31</v>
      </c>
      <c r="M37" s="93"/>
      <c r="N37" s="93">
        <v>555717.78</v>
      </c>
      <c r="O37" s="94"/>
      <c r="P37" s="56" t="s">
        <v>10</v>
      </c>
      <c r="Q37" s="37" t="s">
        <v>56</v>
      </c>
      <c r="R37" s="91">
        <f>T37+AD37-S37</f>
        <v>1107135.1599999999</v>
      </c>
      <c r="S37" s="92"/>
      <c r="T37" s="91">
        <f>V37+W37+X37+AA37+AC37+Y37+Z37+AB37-U37</f>
        <v>1107135.1599999999</v>
      </c>
      <c r="U37" s="92"/>
      <c r="V37" s="93"/>
      <c r="W37" s="93"/>
      <c r="X37" s="93"/>
      <c r="Y37" s="93"/>
      <c r="Z37" s="93"/>
      <c r="AA37" s="93">
        <v>419114.6</v>
      </c>
      <c r="AB37" s="93"/>
      <c r="AC37" s="93">
        <v>688020.56</v>
      </c>
      <c r="AD37" s="94"/>
    </row>
    <row r="38" spans="1:30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7"/>
    </row>
    <row r="39" spans="1:30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 t="s">
        <v>17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7" t="s">
        <v>48</v>
      </c>
    </row>
    <row r="40" spans="1:30" x14ac:dyDescent="0.2">
      <c r="A40" s="126" t="s">
        <v>0</v>
      </c>
      <c r="B40" s="129" t="s">
        <v>1</v>
      </c>
      <c r="C40" s="128" t="s">
        <v>248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6" t="s">
        <v>0</v>
      </c>
      <c r="Q40" s="129" t="s">
        <v>1</v>
      </c>
      <c r="R40" s="127" t="s">
        <v>126</v>
      </c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</row>
    <row r="41" spans="1:30" ht="135" x14ac:dyDescent="0.2">
      <c r="A41" s="126"/>
      <c r="B41" s="129"/>
      <c r="C41" s="71" t="s">
        <v>122</v>
      </c>
      <c r="D41" s="80" t="s">
        <v>123</v>
      </c>
      <c r="E41" s="9" t="s">
        <v>124</v>
      </c>
      <c r="F41" s="80" t="s">
        <v>125</v>
      </c>
      <c r="G41" s="9" t="s">
        <v>2</v>
      </c>
      <c r="H41" s="9" t="s">
        <v>268</v>
      </c>
      <c r="I41" s="9" t="s">
        <v>3</v>
      </c>
      <c r="J41" s="9" t="s">
        <v>273</v>
      </c>
      <c r="K41" s="9" t="s">
        <v>272</v>
      </c>
      <c r="L41" s="9" t="s">
        <v>4</v>
      </c>
      <c r="M41" s="9" t="s">
        <v>270</v>
      </c>
      <c r="N41" s="9" t="s">
        <v>271</v>
      </c>
      <c r="O41" s="71" t="s">
        <v>5</v>
      </c>
      <c r="P41" s="126"/>
      <c r="Q41" s="129"/>
      <c r="R41" s="71" t="s">
        <v>122</v>
      </c>
      <c r="S41" s="80" t="s">
        <v>123</v>
      </c>
      <c r="T41" s="9" t="s">
        <v>124</v>
      </c>
      <c r="U41" s="80" t="s">
        <v>125</v>
      </c>
      <c r="V41" s="9" t="s">
        <v>2</v>
      </c>
      <c r="W41" s="9" t="s">
        <v>268</v>
      </c>
      <c r="X41" s="9" t="s">
        <v>3</v>
      </c>
      <c r="Y41" s="9" t="s">
        <v>273</v>
      </c>
      <c r="Z41" s="9" t="s">
        <v>272</v>
      </c>
      <c r="AA41" s="9" t="s">
        <v>4</v>
      </c>
      <c r="AB41" s="9" t="s">
        <v>270</v>
      </c>
      <c r="AC41" s="9" t="s">
        <v>271</v>
      </c>
      <c r="AD41" s="71" t="s">
        <v>5</v>
      </c>
    </row>
    <row r="42" spans="1:30" ht="13.5" thickBot="1" x14ac:dyDescent="0.25">
      <c r="A42" s="83">
        <v>1</v>
      </c>
      <c r="B42" s="10">
        <v>2</v>
      </c>
      <c r="C42" s="12">
        <v>3</v>
      </c>
      <c r="D42" s="12">
        <v>4</v>
      </c>
      <c r="E42" s="12">
        <v>5</v>
      </c>
      <c r="F42" s="12">
        <v>6</v>
      </c>
      <c r="G42" s="12">
        <v>7</v>
      </c>
      <c r="H42" s="12">
        <v>8</v>
      </c>
      <c r="I42" s="12">
        <v>9</v>
      </c>
      <c r="J42" s="12">
        <v>10</v>
      </c>
      <c r="K42" s="12">
        <v>11</v>
      </c>
      <c r="L42" s="12">
        <v>12</v>
      </c>
      <c r="M42" s="12">
        <v>13</v>
      </c>
      <c r="N42" s="12">
        <v>14</v>
      </c>
      <c r="O42" s="82">
        <v>15</v>
      </c>
      <c r="P42" s="83">
        <v>1</v>
      </c>
      <c r="Q42" s="10">
        <v>2</v>
      </c>
      <c r="R42" s="12">
        <v>16</v>
      </c>
      <c r="S42" s="12">
        <v>17</v>
      </c>
      <c r="T42" s="12">
        <v>18</v>
      </c>
      <c r="U42" s="12">
        <v>19</v>
      </c>
      <c r="V42" s="12">
        <v>20</v>
      </c>
      <c r="W42" s="12">
        <v>21</v>
      </c>
      <c r="X42" s="12">
        <v>22</v>
      </c>
      <c r="Y42" s="12">
        <v>23</v>
      </c>
      <c r="Z42" s="12">
        <v>24</v>
      </c>
      <c r="AA42" s="12">
        <v>25</v>
      </c>
      <c r="AB42" s="12">
        <v>26</v>
      </c>
      <c r="AC42" s="12">
        <v>27</v>
      </c>
      <c r="AD42" s="82">
        <v>28</v>
      </c>
    </row>
    <row r="43" spans="1:30" s="16" customFormat="1" ht="19.5" customHeight="1" x14ac:dyDescent="0.2">
      <c r="A43" s="39" t="s">
        <v>11</v>
      </c>
      <c r="B43" s="13" t="s">
        <v>57</v>
      </c>
      <c r="C43" s="95">
        <f>SUM(C44:C46)</f>
        <v>30165397.68</v>
      </c>
      <c r="D43" s="96"/>
      <c r="E43" s="95">
        <f>SUM(E44:E46)</f>
        <v>30165397.68</v>
      </c>
      <c r="F43" s="96"/>
      <c r="G43" s="95">
        <f t="shared" ref="G43:O43" si="22">SUM(G44:G46)</f>
        <v>0</v>
      </c>
      <c r="H43" s="95">
        <f t="shared" si="22"/>
        <v>0</v>
      </c>
      <c r="I43" s="95">
        <f t="shared" si="22"/>
        <v>0</v>
      </c>
      <c r="J43" s="95">
        <f t="shared" si="22"/>
        <v>0</v>
      </c>
      <c r="K43" s="95">
        <f t="shared" si="22"/>
        <v>0</v>
      </c>
      <c r="L43" s="95">
        <f t="shared" si="22"/>
        <v>171983</v>
      </c>
      <c r="M43" s="95">
        <f t="shared" si="22"/>
        <v>28993414.68</v>
      </c>
      <c r="N43" s="95">
        <f t="shared" si="22"/>
        <v>1000000</v>
      </c>
      <c r="O43" s="106">
        <f t="shared" si="22"/>
        <v>0</v>
      </c>
      <c r="P43" s="60" t="s">
        <v>11</v>
      </c>
      <c r="Q43" s="13" t="s">
        <v>57</v>
      </c>
      <c r="R43" s="95">
        <f>SUM(R44:R46)</f>
        <v>1171983</v>
      </c>
      <c r="S43" s="96"/>
      <c r="T43" s="95">
        <f>SUM(T44:T46)</f>
        <v>1171983</v>
      </c>
      <c r="U43" s="96"/>
      <c r="V43" s="95">
        <f t="shared" ref="V43:AD43" si="23">SUM(V44:V46)</f>
        <v>0</v>
      </c>
      <c r="W43" s="95">
        <f t="shared" si="23"/>
        <v>0</v>
      </c>
      <c r="X43" s="95">
        <f t="shared" si="23"/>
        <v>0</v>
      </c>
      <c r="Y43" s="95">
        <f t="shared" si="23"/>
        <v>0</v>
      </c>
      <c r="Z43" s="95">
        <f t="shared" si="23"/>
        <v>0</v>
      </c>
      <c r="AA43" s="95">
        <f t="shared" si="23"/>
        <v>171983</v>
      </c>
      <c r="AB43" s="95">
        <f t="shared" si="23"/>
        <v>0</v>
      </c>
      <c r="AC43" s="95">
        <f t="shared" si="23"/>
        <v>1000000</v>
      </c>
      <c r="AD43" s="106">
        <f t="shared" si="23"/>
        <v>0</v>
      </c>
    </row>
    <row r="44" spans="1:30" s="16" customFormat="1" ht="22.5" x14ac:dyDescent="0.2">
      <c r="A44" s="20" t="s">
        <v>159</v>
      </c>
      <c r="B44" s="19" t="s">
        <v>58</v>
      </c>
      <c r="C44" s="84">
        <f>E44+O44-D44</f>
        <v>30165397.68</v>
      </c>
      <c r="D44" s="85"/>
      <c r="E44" s="84">
        <f>G44+H44+I44+L44+N44+J44+K44+M44-F44</f>
        <v>30165397.68</v>
      </c>
      <c r="F44" s="85"/>
      <c r="G44" s="87"/>
      <c r="H44" s="87"/>
      <c r="I44" s="87"/>
      <c r="J44" s="87"/>
      <c r="K44" s="87"/>
      <c r="L44" s="87">
        <v>171983</v>
      </c>
      <c r="M44" s="87">
        <v>28993414.68</v>
      </c>
      <c r="N44" s="87">
        <v>1000000</v>
      </c>
      <c r="O44" s="88"/>
      <c r="P44" s="57" t="s">
        <v>159</v>
      </c>
      <c r="Q44" s="19" t="s">
        <v>58</v>
      </c>
      <c r="R44" s="84">
        <f>T44+AD44-S44</f>
        <v>1171983</v>
      </c>
      <c r="S44" s="85"/>
      <c r="T44" s="84">
        <f>V44+W44+X44+AA44+AC44+Y44+Z44+AB44-U44</f>
        <v>1171983</v>
      </c>
      <c r="U44" s="85"/>
      <c r="V44" s="87"/>
      <c r="W44" s="87"/>
      <c r="X44" s="87"/>
      <c r="Y44" s="87"/>
      <c r="Z44" s="87"/>
      <c r="AA44" s="87">
        <v>171983</v>
      </c>
      <c r="AB44" s="87"/>
      <c r="AC44" s="87">
        <v>1000000</v>
      </c>
      <c r="AD44" s="88"/>
    </row>
    <row r="45" spans="1:30" s="16" customFormat="1" ht="19.5" customHeight="1" x14ac:dyDescent="0.2">
      <c r="A45" s="21" t="s">
        <v>160</v>
      </c>
      <c r="B45" s="15" t="s">
        <v>59</v>
      </c>
      <c r="C45" s="84">
        <f>E45+O45-D45</f>
        <v>0</v>
      </c>
      <c r="D45" s="85"/>
      <c r="E45" s="84">
        <f>G45+H45+I45+L45+N45+J45+K45+M45-F45</f>
        <v>0</v>
      </c>
      <c r="F45" s="85"/>
      <c r="G45" s="89"/>
      <c r="H45" s="89"/>
      <c r="I45" s="89"/>
      <c r="J45" s="89"/>
      <c r="K45" s="89"/>
      <c r="L45" s="89"/>
      <c r="M45" s="89"/>
      <c r="N45" s="89"/>
      <c r="O45" s="90"/>
      <c r="P45" s="58" t="s">
        <v>160</v>
      </c>
      <c r="Q45" s="15" t="s">
        <v>59</v>
      </c>
      <c r="R45" s="84">
        <f>T45+AD45-S45</f>
        <v>0</v>
      </c>
      <c r="S45" s="85"/>
      <c r="T45" s="84">
        <f>V45+W45+X45+AA45+AC45+Y45+Z45+AB45-U45</f>
        <v>0</v>
      </c>
      <c r="U45" s="85"/>
      <c r="V45" s="89"/>
      <c r="W45" s="89"/>
      <c r="X45" s="89"/>
      <c r="Y45" s="89"/>
      <c r="Z45" s="89"/>
      <c r="AA45" s="89"/>
      <c r="AB45" s="89"/>
      <c r="AC45" s="89"/>
      <c r="AD45" s="90"/>
    </row>
    <row r="46" spans="1:30" s="16" customFormat="1" ht="19.5" customHeight="1" x14ac:dyDescent="0.2">
      <c r="A46" s="21" t="s">
        <v>161</v>
      </c>
      <c r="B46" s="15" t="s">
        <v>60</v>
      </c>
      <c r="C46" s="84">
        <f>E46+O46-D46</f>
        <v>0</v>
      </c>
      <c r="D46" s="85"/>
      <c r="E46" s="84">
        <f>G46+H46+I46+L46+N46+J46+K46+M46-F46</f>
        <v>0</v>
      </c>
      <c r="F46" s="85"/>
      <c r="G46" s="89"/>
      <c r="H46" s="89"/>
      <c r="I46" s="89"/>
      <c r="J46" s="89"/>
      <c r="K46" s="89"/>
      <c r="L46" s="89"/>
      <c r="M46" s="89"/>
      <c r="N46" s="89"/>
      <c r="O46" s="90"/>
      <c r="P46" s="58" t="s">
        <v>161</v>
      </c>
      <c r="Q46" s="15" t="s">
        <v>60</v>
      </c>
      <c r="R46" s="84">
        <f>T46+AD46-S46</f>
        <v>0</v>
      </c>
      <c r="S46" s="85"/>
      <c r="T46" s="84">
        <f>V46+W46+X46+AA46+AC46+Y46+Z46+AB46-U46</f>
        <v>0</v>
      </c>
      <c r="U46" s="85"/>
      <c r="V46" s="89"/>
      <c r="W46" s="89"/>
      <c r="X46" s="89"/>
      <c r="Y46" s="89"/>
      <c r="Z46" s="89"/>
      <c r="AA46" s="89"/>
      <c r="AB46" s="89"/>
      <c r="AC46" s="89"/>
      <c r="AD46" s="90"/>
    </row>
    <row r="47" spans="1:30" s="16" customFormat="1" ht="19.5" customHeight="1" x14ac:dyDescent="0.2">
      <c r="A47" s="17" t="s">
        <v>12</v>
      </c>
      <c r="B47" s="15" t="s">
        <v>61</v>
      </c>
      <c r="C47" s="84">
        <f>SUM(C48:C50)</f>
        <v>0</v>
      </c>
      <c r="D47" s="85"/>
      <c r="E47" s="84">
        <f>SUM(E48:E50)</f>
        <v>0</v>
      </c>
      <c r="F47" s="85"/>
      <c r="G47" s="84">
        <f t="shared" ref="G47:O47" si="24">SUM(G48:G50)</f>
        <v>0</v>
      </c>
      <c r="H47" s="84">
        <f t="shared" si="24"/>
        <v>0</v>
      </c>
      <c r="I47" s="84">
        <f t="shared" si="24"/>
        <v>0</v>
      </c>
      <c r="J47" s="84">
        <f t="shared" si="24"/>
        <v>0</v>
      </c>
      <c r="K47" s="84">
        <f t="shared" si="24"/>
        <v>0</v>
      </c>
      <c r="L47" s="84">
        <f t="shared" si="24"/>
        <v>0</v>
      </c>
      <c r="M47" s="84">
        <f t="shared" si="24"/>
        <v>0</v>
      </c>
      <c r="N47" s="84">
        <f t="shared" si="24"/>
        <v>0</v>
      </c>
      <c r="O47" s="86">
        <f t="shared" si="24"/>
        <v>0</v>
      </c>
      <c r="P47" s="59" t="s">
        <v>12</v>
      </c>
      <c r="Q47" s="15" t="s">
        <v>61</v>
      </c>
      <c r="R47" s="84">
        <f>SUM(R48:R50)</f>
        <v>0</v>
      </c>
      <c r="S47" s="85"/>
      <c r="T47" s="84">
        <f>SUM(T48:T50)</f>
        <v>0</v>
      </c>
      <c r="U47" s="85"/>
      <c r="V47" s="84">
        <f t="shared" ref="V47:AD47" si="25">SUM(V48:V50)</f>
        <v>0</v>
      </c>
      <c r="W47" s="84">
        <f t="shared" si="25"/>
        <v>0</v>
      </c>
      <c r="X47" s="84">
        <f t="shared" si="25"/>
        <v>0</v>
      </c>
      <c r="Y47" s="84">
        <f t="shared" si="25"/>
        <v>0</v>
      </c>
      <c r="Z47" s="84">
        <f t="shared" si="25"/>
        <v>0</v>
      </c>
      <c r="AA47" s="84">
        <f t="shared" si="25"/>
        <v>0</v>
      </c>
      <c r="AB47" s="84">
        <f t="shared" si="25"/>
        <v>0</v>
      </c>
      <c r="AC47" s="84">
        <f t="shared" si="25"/>
        <v>0</v>
      </c>
      <c r="AD47" s="86">
        <f t="shared" si="25"/>
        <v>0</v>
      </c>
    </row>
    <row r="48" spans="1:30" ht="24.75" customHeight="1" x14ac:dyDescent="0.2">
      <c r="A48" s="22" t="s">
        <v>162</v>
      </c>
      <c r="B48" s="19" t="s">
        <v>62</v>
      </c>
      <c r="C48" s="84">
        <f>E48+O48-D48</f>
        <v>0</v>
      </c>
      <c r="D48" s="85"/>
      <c r="E48" s="84">
        <f>G48+H48+I48+L48+N48+J48+K48+M48-F48</f>
        <v>0</v>
      </c>
      <c r="F48" s="85"/>
      <c r="G48" s="87"/>
      <c r="H48" s="87"/>
      <c r="I48" s="87"/>
      <c r="J48" s="87"/>
      <c r="K48" s="87"/>
      <c r="L48" s="87"/>
      <c r="M48" s="87"/>
      <c r="N48" s="87"/>
      <c r="O48" s="88"/>
      <c r="P48" s="68" t="s">
        <v>162</v>
      </c>
      <c r="Q48" s="19" t="s">
        <v>62</v>
      </c>
      <c r="R48" s="84">
        <f>T48+AD48-S48</f>
        <v>0</v>
      </c>
      <c r="S48" s="85"/>
      <c r="T48" s="84">
        <f>V48+W48+X48+AA48+AC48+Y48+Z48+AB48-U48</f>
        <v>0</v>
      </c>
      <c r="U48" s="85"/>
      <c r="V48" s="87"/>
      <c r="W48" s="87"/>
      <c r="X48" s="87"/>
      <c r="Y48" s="87"/>
      <c r="Z48" s="87"/>
      <c r="AA48" s="87"/>
      <c r="AB48" s="87"/>
      <c r="AC48" s="87"/>
      <c r="AD48" s="88"/>
    </row>
    <row r="49" spans="1:30" ht="22.5" x14ac:dyDescent="0.2">
      <c r="A49" s="21" t="s">
        <v>163</v>
      </c>
      <c r="B49" s="15" t="s">
        <v>63</v>
      </c>
      <c r="C49" s="84">
        <f>E49+O49-D49</f>
        <v>0</v>
      </c>
      <c r="D49" s="85"/>
      <c r="E49" s="84">
        <f>G49+H49+I49+L49+N49+J49+K49+M49-F49</f>
        <v>0</v>
      </c>
      <c r="F49" s="85"/>
      <c r="G49" s="89"/>
      <c r="H49" s="89"/>
      <c r="I49" s="89"/>
      <c r="J49" s="89"/>
      <c r="K49" s="89"/>
      <c r="L49" s="89"/>
      <c r="M49" s="89"/>
      <c r="N49" s="89"/>
      <c r="O49" s="90"/>
      <c r="P49" s="58" t="s">
        <v>163</v>
      </c>
      <c r="Q49" s="15" t="s">
        <v>63</v>
      </c>
      <c r="R49" s="84">
        <f>T49+AD49-S49</f>
        <v>0</v>
      </c>
      <c r="S49" s="85"/>
      <c r="T49" s="84">
        <f>V49+W49+X49+AA49+AC49+Y49+Z49+AB49-U49</f>
        <v>0</v>
      </c>
      <c r="U49" s="85"/>
      <c r="V49" s="89"/>
      <c r="W49" s="89"/>
      <c r="X49" s="89"/>
      <c r="Y49" s="89"/>
      <c r="Z49" s="89"/>
      <c r="AA49" s="89"/>
      <c r="AB49" s="89"/>
      <c r="AC49" s="89"/>
      <c r="AD49" s="90"/>
    </row>
    <row r="50" spans="1:30" s="16" customFormat="1" ht="19.5" customHeight="1" x14ac:dyDescent="0.2">
      <c r="A50" s="21" t="s">
        <v>164</v>
      </c>
      <c r="B50" s="15" t="s">
        <v>64</v>
      </c>
      <c r="C50" s="97">
        <f>E50+O50-D50</f>
        <v>0</v>
      </c>
      <c r="D50" s="119"/>
      <c r="E50" s="97">
        <f>G50+H50+I50+L50+N50+J50+K50+M50-F50</f>
        <v>0</v>
      </c>
      <c r="F50" s="119"/>
      <c r="G50" s="89"/>
      <c r="H50" s="89"/>
      <c r="I50" s="89"/>
      <c r="J50" s="89"/>
      <c r="K50" s="89"/>
      <c r="L50" s="89"/>
      <c r="M50" s="89"/>
      <c r="N50" s="89"/>
      <c r="O50" s="90"/>
      <c r="P50" s="58" t="s">
        <v>164</v>
      </c>
      <c r="Q50" s="15" t="s">
        <v>64</v>
      </c>
      <c r="R50" s="97">
        <f>T50+AD50-S50</f>
        <v>0</v>
      </c>
      <c r="S50" s="119"/>
      <c r="T50" s="97">
        <f>V50+W50+X50+AA50+AC50+Y50+Z50+AB50-U50</f>
        <v>0</v>
      </c>
      <c r="U50" s="119"/>
      <c r="V50" s="89"/>
      <c r="W50" s="89"/>
      <c r="X50" s="89"/>
      <c r="Y50" s="89"/>
      <c r="Z50" s="89"/>
      <c r="AA50" s="89"/>
      <c r="AB50" s="89"/>
      <c r="AC50" s="89"/>
      <c r="AD50" s="90"/>
    </row>
    <row r="51" spans="1:30" ht="22.5" x14ac:dyDescent="0.2">
      <c r="A51" s="28" t="s">
        <v>165</v>
      </c>
      <c r="B51" s="15" t="s">
        <v>166</v>
      </c>
      <c r="C51" s="97">
        <f>E51+O51-D51</f>
        <v>1369896070.8199999</v>
      </c>
      <c r="D51" s="119"/>
      <c r="E51" s="97">
        <f>G51+H51+I51+L51+N51+J51+K51+M51-F51</f>
        <v>1369896070.8199999</v>
      </c>
      <c r="F51" s="119"/>
      <c r="G51" s="89"/>
      <c r="H51" s="89"/>
      <c r="I51" s="89"/>
      <c r="J51" s="89"/>
      <c r="K51" s="89"/>
      <c r="L51" s="89">
        <v>1018780386.99</v>
      </c>
      <c r="M51" s="89">
        <v>331634414.39999998</v>
      </c>
      <c r="N51" s="89">
        <v>19481269.43</v>
      </c>
      <c r="O51" s="90"/>
      <c r="P51" s="64" t="s">
        <v>165</v>
      </c>
      <c r="Q51" s="15" t="s">
        <v>166</v>
      </c>
      <c r="R51" s="97">
        <f>T51+AD51-S51</f>
        <v>1753068354.6400001</v>
      </c>
      <c r="S51" s="119"/>
      <c r="T51" s="97">
        <f>V51+W51+X51+AA51+AC51+Y51+Z51+AB51-U51</f>
        <v>1753068354.6400001</v>
      </c>
      <c r="U51" s="119"/>
      <c r="V51" s="89"/>
      <c r="W51" s="89"/>
      <c r="X51" s="89"/>
      <c r="Y51" s="89"/>
      <c r="Z51" s="89"/>
      <c r="AA51" s="89">
        <v>1011779440.4299999</v>
      </c>
      <c r="AB51" s="89">
        <v>719143933.05999994</v>
      </c>
      <c r="AC51" s="89">
        <v>22144981.149999999</v>
      </c>
      <c r="AD51" s="90"/>
    </row>
    <row r="52" spans="1:30" s="16" customFormat="1" ht="22.5" x14ac:dyDescent="0.2">
      <c r="A52" s="17" t="s">
        <v>167</v>
      </c>
      <c r="B52" s="15" t="s">
        <v>65</v>
      </c>
      <c r="C52" s="84">
        <f>E52+O52-D52</f>
        <v>235929600.50999999</v>
      </c>
      <c r="D52" s="85"/>
      <c r="E52" s="97">
        <f>G52+H52+I52+L52+N52+J52+K52+M52-F52</f>
        <v>235929600.50999999</v>
      </c>
      <c r="F52" s="85"/>
      <c r="G52" s="89"/>
      <c r="H52" s="89"/>
      <c r="I52" s="89"/>
      <c r="J52" s="89"/>
      <c r="K52" s="89"/>
      <c r="L52" s="89">
        <v>233819778.91</v>
      </c>
      <c r="M52" s="89">
        <v>1320207.1000000001</v>
      </c>
      <c r="N52" s="89">
        <v>789614.5</v>
      </c>
      <c r="O52" s="90"/>
      <c r="P52" s="59" t="s">
        <v>167</v>
      </c>
      <c r="Q52" s="15" t="s">
        <v>65</v>
      </c>
      <c r="R52" s="84">
        <f>T52+AD52-S52</f>
        <v>258430255.53999999</v>
      </c>
      <c r="S52" s="85"/>
      <c r="T52" s="97">
        <f>V52+W52+X52+AA52+AC52+Y52+Z52+AB52-U52</f>
        <v>258430255.53999999</v>
      </c>
      <c r="U52" s="85"/>
      <c r="V52" s="89"/>
      <c r="W52" s="89"/>
      <c r="X52" s="89"/>
      <c r="Y52" s="89"/>
      <c r="Z52" s="89"/>
      <c r="AA52" s="89">
        <v>232678568.38999999</v>
      </c>
      <c r="AB52" s="89">
        <v>24338761.57</v>
      </c>
      <c r="AC52" s="89">
        <v>1412925.58</v>
      </c>
      <c r="AD52" s="90"/>
    </row>
    <row r="53" spans="1:30" ht="22.5" x14ac:dyDescent="0.2">
      <c r="A53" s="46" t="s">
        <v>168</v>
      </c>
      <c r="B53" s="19" t="s">
        <v>169</v>
      </c>
      <c r="C53" s="84">
        <f>C51-C52</f>
        <v>1133966470.3099999</v>
      </c>
      <c r="D53" s="85"/>
      <c r="E53" s="84">
        <f>E51-E52</f>
        <v>1133966470.3099999</v>
      </c>
      <c r="F53" s="85"/>
      <c r="G53" s="84">
        <f t="shared" ref="G53:O53" si="26">G51-G52</f>
        <v>0</v>
      </c>
      <c r="H53" s="84">
        <f t="shared" si="26"/>
        <v>0</v>
      </c>
      <c r="I53" s="84">
        <f t="shared" si="26"/>
        <v>0</v>
      </c>
      <c r="J53" s="84">
        <f t="shared" si="26"/>
        <v>0</v>
      </c>
      <c r="K53" s="84">
        <f t="shared" si="26"/>
        <v>0</v>
      </c>
      <c r="L53" s="84">
        <f t="shared" si="26"/>
        <v>784960608.08000004</v>
      </c>
      <c r="M53" s="84">
        <f t="shared" si="26"/>
        <v>330314207.30000001</v>
      </c>
      <c r="N53" s="84">
        <f t="shared" si="26"/>
        <v>18691654.93</v>
      </c>
      <c r="O53" s="86">
        <f t="shared" si="26"/>
        <v>0</v>
      </c>
      <c r="P53" s="61" t="s">
        <v>168</v>
      </c>
      <c r="Q53" s="19" t="s">
        <v>169</v>
      </c>
      <c r="R53" s="84">
        <f>R51-R52</f>
        <v>1494638099.0999999</v>
      </c>
      <c r="S53" s="85"/>
      <c r="T53" s="84">
        <f>T51-T52</f>
        <v>1494638099.0999999</v>
      </c>
      <c r="U53" s="85"/>
      <c r="V53" s="84">
        <f t="shared" ref="V53:AD53" si="27">V51-V52</f>
        <v>0</v>
      </c>
      <c r="W53" s="84">
        <f t="shared" si="27"/>
        <v>0</v>
      </c>
      <c r="X53" s="84">
        <f t="shared" si="27"/>
        <v>0</v>
      </c>
      <c r="Y53" s="84">
        <f t="shared" si="27"/>
        <v>0</v>
      </c>
      <c r="Z53" s="84">
        <f t="shared" si="27"/>
        <v>0</v>
      </c>
      <c r="AA53" s="84">
        <f t="shared" si="27"/>
        <v>779100872.03999996</v>
      </c>
      <c r="AB53" s="84">
        <f t="shared" si="27"/>
        <v>694805171.49000001</v>
      </c>
      <c r="AC53" s="84">
        <f t="shared" si="27"/>
        <v>20732055.57</v>
      </c>
      <c r="AD53" s="86">
        <f t="shared" si="27"/>
        <v>0</v>
      </c>
    </row>
    <row r="54" spans="1:30" ht="22.5" x14ac:dyDescent="0.2">
      <c r="A54" s="28" t="s">
        <v>171</v>
      </c>
      <c r="B54" s="15" t="s">
        <v>170</v>
      </c>
      <c r="C54" s="84">
        <f>E54+O54-D54</f>
        <v>0</v>
      </c>
      <c r="D54" s="85"/>
      <c r="E54" s="97">
        <f>G54+H54+I54+L54+N54+J54+K54+M54-F54</f>
        <v>0</v>
      </c>
      <c r="F54" s="85"/>
      <c r="G54" s="89"/>
      <c r="H54" s="89"/>
      <c r="I54" s="89"/>
      <c r="J54" s="89"/>
      <c r="K54" s="89"/>
      <c r="L54" s="89"/>
      <c r="M54" s="89"/>
      <c r="N54" s="89"/>
      <c r="O54" s="90"/>
      <c r="P54" s="64" t="s">
        <v>171</v>
      </c>
      <c r="Q54" s="15" t="s">
        <v>170</v>
      </c>
      <c r="R54" s="84">
        <f>T54+AD54-S54</f>
        <v>0</v>
      </c>
      <c r="S54" s="85"/>
      <c r="T54" s="97">
        <f>V54+W54+X54+AA54+AC54+Y54+Z54+AB54-U54</f>
        <v>0</v>
      </c>
      <c r="U54" s="85"/>
      <c r="V54" s="89"/>
      <c r="W54" s="89"/>
      <c r="X54" s="89"/>
      <c r="Y54" s="89"/>
      <c r="Z54" s="89"/>
      <c r="AA54" s="89"/>
      <c r="AB54" s="89"/>
      <c r="AC54" s="89"/>
      <c r="AD54" s="90"/>
    </row>
    <row r="55" spans="1:30" ht="33.75" x14ac:dyDescent="0.2">
      <c r="A55" s="24" t="s">
        <v>172</v>
      </c>
      <c r="B55" s="38" t="s">
        <v>66</v>
      </c>
      <c r="C55" s="98">
        <f>C23+C33+C36+C37+C43+C47+C53+C54</f>
        <v>1169550316.1400001</v>
      </c>
      <c r="D55" s="85"/>
      <c r="E55" s="98">
        <f>E23+E33+E36+E37+E43+E47+E53+E54</f>
        <v>1169550316.1400001</v>
      </c>
      <c r="F55" s="85"/>
      <c r="G55" s="98">
        <f t="shared" ref="G55:O55" si="28">G23+G33+G36+G37+G43+G47+G53+G54</f>
        <v>0</v>
      </c>
      <c r="H55" s="98">
        <f t="shared" si="28"/>
        <v>0</v>
      </c>
      <c r="I55" s="98">
        <f t="shared" si="28"/>
        <v>0</v>
      </c>
      <c r="J55" s="98">
        <f t="shared" si="28"/>
        <v>0</v>
      </c>
      <c r="K55" s="98">
        <f t="shared" si="28"/>
        <v>0</v>
      </c>
      <c r="L55" s="98">
        <f t="shared" si="28"/>
        <v>787659519.67999995</v>
      </c>
      <c r="M55" s="98">
        <f t="shared" si="28"/>
        <v>359307621.98000002</v>
      </c>
      <c r="N55" s="98">
        <f t="shared" si="28"/>
        <v>22583174.48</v>
      </c>
      <c r="O55" s="99">
        <f t="shared" si="28"/>
        <v>0</v>
      </c>
      <c r="P55" s="62" t="s">
        <v>172</v>
      </c>
      <c r="Q55" s="38" t="s">
        <v>66</v>
      </c>
      <c r="R55" s="98">
        <f>R23+R33+R36+R37+R43+R47+R53+R54</f>
        <v>1501048824.04</v>
      </c>
      <c r="S55" s="85"/>
      <c r="T55" s="98">
        <f>T23+T33+T36+T37+T43+T47+T53+T54</f>
        <v>1501048824.04</v>
      </c>
      <c r="U55" s="85"/>
      <c r="V55" s="98">
        <f t="shared" ref="V55:AD55" si="29">V23+V33+V36+V37+V43+V47+V53+V54</f>
        <v>0</v>
      </c>
      <c r="W55" s="98">
        <f t="shared" si="29"/>
        <v>0</v>
      </c>
      <c r="X55" s="98">
        <f t="shared" si="29"/>
        <v>0</v>
      </c>
      <c r="Y55" s="98">
        <f t="shared" si="29"/>
        <v>0</v>
      </c>
      <c r="Z55" s="98">
        <f t="shared" si="29"/>
        <v>0</v>
      </c>
      <c r="AA55" s="98">
        <f t="shared" si="29"/>
        <v>781570723.12</v>
      </c>
      <c r="AB55" s="98">
        <f t="shared" si="29"/>
        <v>694805171.49000001</v>
      </c>
      <c r="AC55" s="98">
        <f t="shared" si="29"/>
        <v>24672929.43</v>
      </c>
      <c r="AD55" s="99">
        <f t="shared" si="29"/>
        <v>0</v>
      </c>
    </row>
    <row r="56" spans="1:30" x14ac:dyDescent="0.2">
      <c r="A56" s="41" t="s">
        <v>18</v>
      </c>
      <c r="B56" s="47"/>
      <c r="C56" s="100"/>
      <c r="D56" s="101"/>
      <c r="E56" s="100"/>
      <c r="F56" s="101"/>
      <c r="G56" s="100"/>
      <c r="H56" s="100"/>
      <c r="I56" s="100"/>
      <c r="J56" s="100"/>
      <c r="K56" s="100"/>
      <c r="L56" s="100"/>
      <c r="M56" s="100"/>
      <c r="N56" s="100"/>
      <c r="O56" s="102"/>
      <c r="P56" s="49" t="s">
        <v>18</v>
      </c>
      <c r="Q56" s="47"/>
      <c r="R56" s="41"/>
      <c r="S56" s="70"/>
      <c r="T56" s="41"/>
      <c r="U56" s="70"/>
      <c r="V56" s="41"/>
      <c r="W56" s="41"/>
      <c r="X56" s="41"/>
      <c r="Y56" s="41"/>
      <c r="Z56" s="41"/>
      <c r="AA56" s="41"/>
      <c r="AB56" s="41"/>
      <c r="AC56" s="41"/>
      <c r="AD56" s="48"/>
    </row>
    <row r="57" spans="1:30" s="16" customFormat="1" ht="19.5" customHeight="1" x14ac:dyDescent="0.2">
      <c r="A57" s="40" t="s">
        <v>19</v>
      </c>
      <c r="B57" s="19" t="s">
        <v>67</v>
      </c>
      <c r="C57" s="84">
        <f>SUM(C58:C65)</f>
        <v>279991</v>
      </c>
      <c r="D57" s="85"/>
      <c r="E57" s="84">
        <f>SUM(E58:E65)</f>
        <v>279991</v>
      </c>
      <c r="F57" s="85"/>
      <c r="G57" s="84">
        <f t="shared" ref="G57:O57" si="30">SUM(G58:G65)</f>
        <v>0</v>
      </c>
      <c r="H57" s="84">
        <f t="shared" si="30"/>
        <v>0</v>
      </c>
      <c r="I57" s="84">
        <f t="shared" si="30"/>
        <v>0</v>
      </c>
      <c r="J57" s="84">
        <f t="shared" si="30"/>
        <v>0</v>
      </c>
      <c r="K57" s="84">
        <f t="shared" si="30"/>
        <v>0</v>
      </c>
      <c r="L57" s="84">
        <f t="shared" si="30"/>
        <v>4741</v>
      </c>
      <c r="M57" s="84">
        <f t="shared" si="30"/>
        <v>275250</v>
      </c>
      <c r="N57" s="84">
        <f t="shared" si="30"/>
        <v>0</v>
      </c>
      <c r="O57" s="86">
        <f t="shared" si="30"/>
        <v>0</v>
      </c>
      <c r="P57" s="55" t="s">
        <v>19</v>
      </c>
      <c r="Q57" s="19" t="s">
        <v>67</v>
      </c>
      <c r="R57" s="84">
        <f>SUM(R58:R65)</f>
        <v>4300</v>
      </c>
      <c r="S57" s="85"/>
      <c r="T57" s="84">
        <f>SUM(T58:T65)</f>
        <v>4300</v>
      </c>
      <c r="U57" s="85"/>
      <c r="V57" s="84">
        <f t="shared" ref="V57:AD57" si="31">SUM(V58:V65)</f>
        <v>0</v>
      </c>
      <c r="W57" s="84">
        <f t="shared" si="31"/>
        <v>0</v>
      </c>
      <c r="X57" s="84">
        <f t="shared" si="31"/>
        <v>0</v>
      </c>
      <c r="Y57" s="84">
        <f t="shared" si="31"/>
        <v>0</v>
      </c>
      <c r="Z57" s="84">
        <f t="shared" si="31"/>
        <v>0</v>
      </c>
      <c r="AA57" s="84">
        <f t="shared" si="31"/>
        <v>4300</v>
      </c>
      <c r="AB57" s="84">
        <f t="shared" si="31"/>
        <v>0</v>
      </c>
      <c r="AC57" s="84">
        <f t="shared" si="31"/>
        <v>0</v>
      </c>
      <c r="AD57" s="86">
        <f t="shared" si="31"/>
        <v>0</v>
      </c>
    </row>
    <row r="58" spans="1:30" ht="33.75" x14ac:dyDescent="0.2">
      <c r="A58" s="22" t="s">
        <v>173</v>
      </c>
      <c r="B58" s="19" t="s">
        <v>68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16"/>
      <c r="P58" s="68" t="s">
        <v>173</v>
      </c>
      <c r="Q58" s="19" t="s">
        <v>68</v>
      </c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116"/>
    </row>
    <row r="59" spans="1:30" ht="22.5" x14ac:dyDescent="0.2">
      <c r="A59" s="21" t="s">
        <v>174</v>
      </c>
      <c r="B59" s="15" t="s">
        <v>69</v>
      </c>
      <c r="C59" s="84">
        <f t="shared" ref="C59:C65" si="32">E59+O59-D59</f>
        <v>275250</v>
      </c>
      <c r="D59" s="85"/>
      <c r="E59" s="97">
        <f t="shared" ref="E59:E65" si="33">G59+H59+I59+L59+N59+J59+K59+M59-F59</f>
        <v>275250</v>
      </c>
      <c r="F59" s="85"/>
      <c r="G59" s="89"/>
      <c r="H59" s="89"/>
      <c r="I59" s="89"/>
      <c r="J59" s="89"/>
      <c r="K59" s="89"/>
      <c r="L59" s="89"/>
      <c r="M59" s="89">
        <v>275250</v>
      </c>
      <c r="N59" s="89"/>
      <c r="O59" s="90"/>
      <c r="P59" s="58" t="s">
        <v>174</v>
      </c>
      <c r="Q59" s="15" t="s">
        <v>69</v>
      </c>
      <c r="R59" s="84">
        <f t="shared" ref="R59:R65" si="34">T59+AD59-S59</f>
        <v>0</v>
      </c>
      <c r="S59" s="85"/>
      <c r="T59" s="97">
        <f t="shared" ref="T59:T65" si="35">V59+W59+X59+AA59+AC59+Y59+Z59+AB59-U59</f>
        <v>0</v>
      </c>
      <c r="U59" s="85"/>
      <c r="V59" s="89"/>
      <c r="W59" s="89"/>
      <c r="X59" s="89"/>
      <c r="Y59" s="89"/>
      <c r="Z59" s="89"/>
      <c r="AA59" s="89"/>
      <c r="AB59" s="89"/>
      <c r="AC59" s="89"/>
      <c r="AD59" s="90"/>
    </row>
    <row r="60" spans="1:30" ht="22.5" x14ac:dyDescent="0.2">
      <c r="A60" s="21" t="s">
        <v>175</v>
      </c>
      <c r="B60" s="15" t="s">
        <v>70</v>
      </c>
      <c r="C60" s="84">
        <f t="shared" si="32"/>
        <v>0</v>
      </c>
      <c r="D60" s="85"/>
      <c r="E60" s="97">
        <f t="shared" si="33"/>
        <v>0</v>
      </c>
      <c r="F60" s="85"/>
      <c r="G60" s="89"/>
      <c r="H60" s="89"/>
      <c r="I60" s="89"/>
      <c r="J60" s="89"/>
      <c r="K60" s="89"/>
      <c r="L60" s="89"/>
      <c r="M60" s="89"/>
      <c r="N60" s="89"/>
      <c r="O60" s="90"/>
      <c r="P60" s="58" t="s">
        <v>175</v>
      </c>
      <c r="Q60" s="15" t="s">
        <v>70</v>
      </c>
      <c r="R60" s="84">
        <f t="shared" si="34"/>
        <v>0</v>
      </c>
      <c r="S60" s="85"/>
      <c r="T60" s="97">
        <f t="shared" si="35"/>
        <v>0</v>
      </c>
      <c r="U60" s="85"/>
      <c r="V60" s="89"/>
      <c r="W60" s="89"/>
      <c r="X60" s="89"/>
      <c r="Y60" s="89"/>
      <c r="Z60" s="89"/>
      <c r="AA60" s="89"/>
      <c r="AB60" s="89"/>
      <c r="AC60" s="89"/>
      <c r="AD60" s="90"/>
    </row>
    <row r="61" spans="1:30" ht="22.5" x14ac:dyDescent="0.2">
      <c r="A61" s="21" t="s">
        <v>269</v>
      </c>
      <c r="B61" s="15" t="s">
        <v>71</v>
      </c>
      <c r="C61" s="84">
        <f t="shared" si="32"/>
        <v>0</v>
      </c>
      <c r="D61" s="85"/>
      <c r="E61" s="97">
        <f t="shared" si="33"/>
        <v>0</v>
      </c>
      <c r="F61" s="85"/>
      <c r="G61" s="89"/>
      <c r="H61" s="89"/>
      <c r="I61" s="89"/>
      <c r="J61" s="89"/>
      <c r="K61" s="89"/>
      <c r="L61" s="89"/>
      <c r="M61" s="89"/>
      <c r="N61" s="89"/>
      <c r="O61" s="90"/>
      <c r="P61" s="58" t="s">
        <v>176</v>
      </c>
      <c r="Q61" s="15" t="s">
        <v>71</v>
      </c>
      <c r="R61" s="84">
        <f t="shared" si="34"/>
        <v>0</v>
      </c>
      <c r="S61" s="85"/>
      <c r="T61" s="97">
        <f t="shared" si="35"/>
        <v>0</v>
      </c>
      <c r="U61" s="85"/>
      <c r="V61" s="89"/>
      <c r="W61" s="89"/>
      <c r="X61" s="89"/>
      <c r="Y61" s="89"/>
      <c r="Z61" s="89"/>
      <c r="AA61" s="89"/>
      <c r="AB61" s="89"/>
      <c r="AC61" s="89"/>
      <c r="AD61" s="90"/>
    </row>
    <row r="62" spans="1:30" ht="33.75" x14ac:dyDescent="0.2">
      <c r="A62" s="21" t="s">
        <v>177</v>
      </c>
      <c r="B62" s="15" t="s">
        <v>72</v>
      </c>
      <c r="C62" s="84">
        <f t="shared" si="32"/>
        <v>0</v>
      </c>
      <c r="D62" s="85"/>
      <c r="E62" s="97">
        <f t="shared" si="33"/>
        <v>0</v>
      </c>
      <c r="F62" s="85"/>
      <c r="G62" s="89"/>
      <c r="H62" s="89"/>
      <c r="I62" s="89"/>
      <c r="J62" s="89"/>
      <c r="K62" s="89"/>
      <c r="L62" s="89"/>
      <c r="M62" s="89"/>
      <c r="N62" s="89"/>
      <c r="O62" s="90"/>
      <c r="P62" s="58" t="s">
        <v>177</v>
      </c>
      <c r="Q62" s="15" t="s">
        <v>72</v>
      </c>
      <c r="R62" s="84">
        <f t="shared" si="34"/>
        <v>0</v>
      </c>
      <c r="S62" s="85"/>
      <c r="T62" s="97">
        <f t="shared" si="35"/>
        <v>0</v>
      </c>
      <c r="U62" s="85"/>
      <c r="V62" s="89"/>
      <c r="W62" s="89"/>
      <c r="X62" s="89"/>
      <c r="Y62" s="89"/>
      <c r="Z62" s="89"/>
      <c r="AA62" s="89"/>
      <c r="AB62" s="89"/>
      <c r="AC62" s="89"/>
      <c r="AD62" s="90"/>
    </row>
    <row r="63" spans="1:30" ht="19.5" customHeight="1" x14ac:dyDescent="0.2">
      <c r="A63" s="21" t="s">
        <v>178</v>
      </c>
      <c r="B63" s="18" t="s">
        <v>73</v>
      </c>
      <c r="C63" s="84">
        <f t="shared" si="32"/>
        <v>0</v>
      </c>
      <c r="D63" s="85"/>
      <c r="E63" s="97">
        <f t="shared" si="33"/>
        <v>0</v>
      </c>
      <c r="F63" s="85"/>
      <c r="G63" s="103"/>
      <c r="H63" s="103"/>
      <c r="I63" s="103"/>
      <c r="J63" s="103"/>
      <c r="K63" s="103"/>
      <c r="L63" s="103"/>
      <c r="M63" s="103"/>
      <c r="N63" s="103"/>
      <c r="O63" s="104"/>
      <c r="P63" s="58" t="s">
        <v>178</v>
      </c>
      <c r="Q63" s="18" t="s">
        <v>73</v>
      </c>
      <c r="R63" s="84">
        <f t="shared" si="34"/>
        <v>0</v>
      </c>
      <c r="S63" s="85"/>
      <c r="T63" s="97">
        <f t="shared" si="35"/>
        <v>0</v>
      </c>
      <c r="U63" s="85"/>
      <c r="V63" s="89"/>
      <c r="W63" s="89"/>
      <c r="X63" s="89"/>
      <c r="Y63" s="89"/>
      <c r="Z63" s="89"/>
      <c r="AA63" s="89"/>
      <c r="AB63" s="89"/>
      <c r="AC63" s="89"/>
      <c r="AD63" s="90"/>
    </row>
    <row r="64" spans="1:30" ht="19.5" customHeight="1" x14ac:dyDescent="0.2">
      <c r="A64" s="21" t="s">
        <v>180</v>
      </c>
      <c r="B64" s="15" t="s">
        <v>179</v>
      </c>
      <c r="C64" s="84">
        <f t="shared" si="32"/>
        <v>4741</v>
      </c>
      <c r="D64" s="85"/>
      <c r="E64" s="97">
        <f t="shared" si="33"/>
        <v>4741</v>
      </c>
      <c r="F64" s="85"/>
      <c r="G64" s="89"/>
      <c r="H64" s="89"/>
      <c r="I64" s="89"/>
      <c r="J64" s="89"/>
      <c r="K64" s="89"/>
      <c r="L64" s="89">
        <v>4741</v>
      </c>
      <c r="M64" s="89"/>
      <c r="N64" s="89"/>
      <c r="O64" s="90"/>
      <c r="P64" s="58" t="s">
        <v>180</v>
      </c>
      <c r="Q64" s="15" t="s">
        <v>179</v>
      </c>
      <c r="R64" s="84">
        <f t="shared" si="34"/>
        <v>4300</v>
      </c>
      <c r="S64" s="85"/>
      <c r="T64" s="97">
        <f t="shared" si="35"/>
        <v>4300</v>
      </c>
      <c r="U64" s="85"/>
      <c r="V64" s="89"/>
      <c r="W64" s="89"/>
      <c r="X64" s="89"/>
      <c r="Y64" s="89"/>
      <c r="Z64" s="89"/>
      <c r="AA64" s="89">
        <v>4300</v>
      </c>
      <c r="AB64" s="89"/>
      <c r="AC64" s="89"/>
      <c r="AD64" s="90"/>
    </row>
    <row r="65" spans="1:30" ht="22.5" x14ac:dyDescent="0.2">
      <c r="A65" s="21" t="s">
        <v>241</v>
      </c>
      <c r="B65" s="15" t="s">
        <v>240</v>
      </c>
      <c r="C65" s="84">
        <f t="shared" si="32"/>
        <v>0</v>
      </c>
      <c r="D65" s="85"/>
      <c r="E65" s="97">
        <f t="shared" si="33"/>
        <v>0</v>
      </c>
      <c r="F65" s="85"/>
      <c r="G65" s="89"/>
      <c r="H65" s="89"/>
      <c r="I65" s="89"/>
      <c r="J65" s="89"/>
      <c r="K65" s="89"/>
      <c r="L65" s="89"/>
      <c r="M65" s="89"/>
      <c r="N65" s="89"/>
      <c r="O65" s="90"/>
      <c r="P65" s="58" t="s">
        <v>241</v>
      </c>
      <c r="Q65" s="15" t="s">
        <v>240</v>
      </c>
      <c r="R65" s="84">
        <f t="shared" si="34"/>
        <v>0</v>
      </c>
      <c r="S65" s="85"/>
      <c r="T65" s="97">
        <f t="shared" si="35"/>
        <v>0</v>
      </c>
      <c r="U65" s="85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s="16" customFormat="1" ht="22.5" x14ac:dyDescent="0.2">
      <c r="A66" s="50" t="s">
        <v>182</v>
      </c>
      <c r="B66" s="19" t="s">
        <v>181</v>
      </c>
      <c r="C66" s="97">
        <f>SUM(C67:C69)</f>
        <v>12329405.52</v>
      </c>
      <c r="D66" s="85"/>
      <c r="E66" s="97">
        <f>SUM(E67:E69)</f>
        <v>12329405.52</v>
      </c>
      <c r="F66" s="85"/>
      <c r="G66" s="97">
        <f t="shared" ref="G66:O66" si="36">SUM(G67:G69)</f>
        <v>0</v>
      </c>
      <c r="H66" s="97">
        <f t="shared" si="36"/>
        <v>0</v>
      </c>
      <c r="I66" s="97">
        <f t="shared" si="36"/>
        <v>0</v>
      </c>
      <c r="J66" s="97">
        <f t="shared" si="36"/>
        <v>0</v>
      </c>
      <c r="K66" s="97">
        <f t="shared" si="36"/>
        <v>0</v>
      </c>
      <c r="L66" s="97">
        <f t="shared" si="36"/>
        <v>1687035.38</v>
      </c>
      <c r="M66" s="97">
        <f t="shared" si="36"/>
        <v>8632250.3499999996</v>
      </c>
      <c r="N66" s="97">
        <f t="shared" si="36"/>
        <v>2010119.79</v>
      </c>
      <c r="O66" s="105">
        <f t="shared" si="36"/>
        <v>0</v>
      </c>
      <c r="P66" s="63" t="s">
        <v>182</v>
      </c>
      <c r="Q66" s="19" t="s">
        <v>181</v>
      </c>
      <c r="R66" s="97">
        <f>SUM(R67:R69)</f>
        <v>17312893.440000001</v>
      </c>
      <c r="S66" s="85"/>
      <c r="T66" s="97">
        <f>SUM(T67:T69)</f>
        <v>17312893.440000001</v>
      </c>
      <c r="U66" s="85"/>
      <c r="V66" s="97">
        <f t="shared" ref="V66:AD66" si="37">SUM(V67:V69)</f>
        <v>0</v>
      </c>
      <c r="W66" s="97">
        <f t="shared" si="37"/>
        <v>0</v>
      </c>
      <c r="X66" s="97">
        <f t="shared" si="37"/>
        <v>0</v>
      </c>
      <c r="Y66" s="97">
        <f t="shared" si="37"/>
        <v>0</v>
      </c>
      <c r="Z66" s="97">
        <f t="shared" si="37"/>
        <v>0</v>
      </c>
      <c r="AA66" s="97">
        <f t="shared" si="37"/>
        <v>8998903.0899999999</v>
      </c>
      <c r="AB66" s="97">
        <f t="shared" si="37"/>
        <v>5773484.9699999997</v>
      </c>
      <c r="AC66" s="97">
        <f t="shared" si="37"/>
        <v>2540505.38</v>
      </c>
      <c r="AD66" s="105">
        <f t="shared" si="37"/>
        <v>0</v>
      </c>
    </row>
    <row r="67" spans="1:30" ht="33.75" x14ac:dyDescent="0.2">
      <c r="A67" s="22" t="s">
        <v>183</v>
      </c>
      <c r="B67" s="19" t="s">
        <v>184</v>
      </c>
      <c r="C67" s="84">
        <f>E67+O67-D67</f>
        <v>12329405.52</v>
      </c>
      <c r="D67" s="85"/>
      <c r="E67" s="97">
        <f>G67+H67+I67+L67+N67+J67+K67+M67-F67</f>
        <v>12329405.52</v>
      </c>
      <c r="F67" s="85"/>
      <c r="G67" s="87"/>
      <c r="H67" s="87"/>
      <c r="I67" s="87"/>
      <c r="J67" s="87"/>
      <c r="K67" s="87"/>
      <c r="L67" s="87">
        <v>1687035.38</v>
      </c>
      <c r="M67" s="87">
        <v>8632250.3499999996</v>
      </c>
      <c r="N67" s="87">
        <v>2010119.79</v>
      </c>
      <c r="O67" s="88"/>
      <c r="P67" s="68" t="s">
        <v>183</v>
      </c>
      <c r="Q67" s="19" t="s">
        <v>184</v>
      </c>
      <c r="R67" s="84">
        <f>T67+AD67-S67</f>
        <v>17312893.440000001</v>
      </c>
      <c r="S67" s="85"/>
      <c r="T67" s="97">
        <f>V67+W67+X67+AA67+AC67+Y67+Z67+AB67-U67</f>
        <v>17312893.440000001</v>
      </c>
      <c r="U67" s="85"/>
      <c r="V67" s="87"/>
      <c r="W67" s="87"/>
      <c r="X67" s="87"/>
      <c r="Y67" s="87"/>
      <c r="Z67" s="87"/>
      <c r="AA67" s="87">
        <v>8998903.0899999999</v>
      </c>
      <c r="AB67" s="87">
        <v>5773484.9699999997</v>
      </c>
      <c r="AC67" s="87">
        <v>2540505.38</v>
      </c>
      <c r="AD67" s="88"/>
    </row>
    <row r="68" spans="1:30" ht="22.5" x14ac:dyDescent="0.2">
      <c r="A68" s="21" t="s">
        <v>187</v>
      </c>
      <c r="B68" s="15" t="s">
        <v>185</v>
      </c>
      <c r="C68" s="84">
        <f>E68+O68-D68</f>
        <v>0</v>
      </c>
      <c r="D68" s="85"/>
      <c r="E68" s="97">
        <f>G68+H68+I68+L68+N68+J68+K68+M68-F68</f>
        <v>0</v>
      </c>
      <c r="F68" s="85"/>
      <c r="G68" s="89"/>
      <c r="H68" s="89"/>
      <c r="I68" s="89"/>
      <c r="J68" s="89"/>
      <c r="K68" s="89"/>
      <c r="L68" s="89"/>
      <c r="M68" s="89"/>
      <c r="N68" s="89"/>
      <c r="O68" s="90"/>
      <c r="P68" s="58" t="s">
        <v>187</v>
      </c>
      <c r="Q68" s="15" t="s">
        <v>185</v>
      </c>
      <c r="R68" s="84">
        <f>T68+AD68-S68</f>
        <v>0</v>
      </c>
      <c r="S68" s="85"/>
      <c r="T68" s="97">
        <f>V68+W68+X68+AA68+AC68+Y68+Z68+AB68-U68</f>
        <v>0</v>
      </c>
      <c r="U68" s="85"/>
      <c r="V68" s="89"/>
      <c r="W68" s="89"/>
      <c r="X68" s="89"/>
      <c r="Y68" s="89"/>
      <c r="Z68" s="89"/>
      <c r="AA68" s="89"/>
      <c r="AB68" s="89"/>
      <c r="AC68" s="89"/>
      <c r="AD68" s="90"/>
    </row>
    <row r="69" spans="1:30" ht="23.25" thickBot="1" x14ac:dyDescent="0.25">
      <c r="A69" s="21" t="s">
        <v>188</v>
      </c>
      <c r="B69" s="37" t="s">
        <v>186</v>
      </c>
      <c r="C69" s="91">
        <f>E69+O69-D69</f>
        <v>0</v>
      </c>
      <c r="D69" s="92"/>
      <c r="E69" s="91">
        <f>G69+H69+I69+L69+N69+J69+K69+M69-F69</f>
        <v>0</v>
      </c>
      <c r="F69" s="92"/>
      <c r="G69" s="93"/>
      <c r="H69" s="93"/>
      <c r="I69" s="93"/>
      <c r="J69" s="93"/>
      <c r="K69" s="93"/>
      <c r="L69" s="93"/>
      <c r="M69" s="93"/>
      <c r="N69" s="93"/>
      <c r="O69" s="94"/>
      <c r="P69" s="58" t="s">
        <v>188</v>
      </c>
      <c r="Q69" s="37" t="s">
        <v>186</v>
      </c>
      <c r="R69" s="91">
        <f>T69+AD69-S69</f>
        <v>0</v>
      </c>
      <c r="S69" s="92"/>
      <c r="T69" s="91">
        <f>V69+W69+X69+AA69+AC69+Y69+Z69+AB69-U69</f>
        <v>0</v>
      </c>
      <c r="U69" s="92"/>
      <c r="V69" s="93"/>
      <c r="W69" s="93"/>
      <c r="X69" s="93"/>
      <c r="Y69" s="93"/>
      <c r="Z69" s="93"/>
      <c r="AA69" s="93"/>
      <c r="AB69" s="93"/>
      <c r="AC69" s="93"/>
      <c r="AD69" s="94"/>
    </row>
    <row r="70" spans="1:30" s="26" customForma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7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7"/>
    </row>
    <row r="71" spans="1:30" s="26" customForma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7" t="s">
        <v>116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7" t="s">
        <v>47</v>
      </c>
    </row>
    <row r="72" spans="1:30" ht="12.75" customHeight="1" x14ac:dyDescent="0.2">
      <c r="A72" s="126" t="s">
        <v>0</v>
      </c>
      <c r="B72" s="129" t="s">
        <v>1</v>
      </c>
      <c r="C72" s="128" t="s">
        <v>248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6" t="s">
        <v>0</v>
      </c>
      <c r="Q72" s="129" t="s">
        <v>1</v>
      </c>
      <c r="R72" s="127" t="s">
        <v>126</v>
      </c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</row>
    <row r="73" spans="1:30" ht="135" x14ac:dyDescent="0.2">
      <c r="A73" s="126"/>
      <c r="B73" s="129"/>
      <c r="C73" s="71" t="s">
        <v>122</v>
      </c>
      <c r="D73" s="80" t="s">
        <v>123</v>
      </c>
      <c r="E73" s="9" t="s">
        <v>124</v>
      </c>
      <c r="F73" s="80" t="s">
        <v>125</v>
      </c>
      <c r="G73" s="9" t="s">
        <v>2</v>
      </c>
      <c r="H73" s="9" t="s">
        <v>268</v>
      </c>
      <c r="I73" s="9" t="s">
        <v>3</v>
      </c>
      <c r="J73" s="9" t="s">
        <v>273</v>
      </c>
      <c r="K73" s="9" t="s">
        <v>272</v>
      </c>
      <c r="L73" s="9" t="s">
        <v>4</v>
      </c>
      <c r="M73" s="9" t="s">
        <v>270</v>
      </c>
      <c r="N73" s="9" t="s">
        <v>271</v>
      </c>
      <c r="O73" s="71" t="s">
        <v>5</v>
      </c>
      <c r="P73" s="126"/>
      <c r="Q73" s="129"/>
      <c r="R73" s="71" t="s">
        <v>122</v>
      </c>
      <c r="S73" s="80" t="s">
        <v>123</v>
      </c>
      <c r="T73" s="9" t="s">
        <v>124</v>
      </c>
      <c r="U73" s="80" t="s">
        <v>125</v>
      </c>
      <c r="V73" s="9" t="s">
        <v>2</v>
      </c>
      <c r="W73" s="9" t="s">
        <v>268</v>
      </c>
      <c r="X73" s="9" t="s">
        <v>3</v>
      </c>
      <c r="Y73" s="9" t="s">
        <v>273</v>
      </c>
      <c r="Z73" s="9" t="s">
        <v>272</v>
      </c>
      <c r="AA73" s="9" t="s">
        <v>4</v>
      </c>
      <c r="AB73" s="9" t="s">
        <v>270</v>
      </c>
      <c r="AC73" s="9" t="s">
        <v>271</v>
      </c>
      <c r="AD73" s="71" t="s">
        <v>5</v>
      </c>
    </row>
    <row r="74" spans="1:30" ht="13.5" thickBot="1" x14ac:dyDescent="0.25">
      <c r="A74" s="83">
        <v>1</v>
      </c>
      <c r="B74" s="11">
        <v>2</v>
      </c>
      <c r="C74" s="12">
        <v>3</v>
      </c>
      <c r="D74" s="12">
        <v>4</v>
      </c>
      <c r="E74" s="12">
        <v>5</v>
      </c>
      <c r="F74" s="12">
        <v>6</v>
      </c>
      <c r="G74" s="12">
        <v>7</v>
      </c>
      <c r="H74" s="12">
        <v>8</v>
      </c>
      <c r="I74" s="12">
        <v>9</v>
      </c>
      <c r="J74" s="12">
        <v>10</v>
      </c>
      <c r="K74" s="12">
        <v>11</v>
      </c>
      <c r="L74" s="12">
        <v>12</v>
      </c>
      <c r="M74" s="12">
        <v>13</v>
      </c>
      <c r="N74" s="12">
        <v>14</v>
      </c>
      <c r="O74" s="82">
        <v>15</v>
      </c>
      <c r="P74" s="83">
        <v>1</v>
      </c>
      <c r="Q74" s="10">
        <v>2</v>
      </c>
      <c r="R74" s="12">
        <v>16</v>
      </c>
      <c r="S74" s="12">
        <v>17</v>
      </c>
      <c r="T74" s="12">
        <v>18</v>
      </c>
      <c r="U74" s="12">
        <v>19</v>
      </c>
      <c r="V74" s="12">
        <v>20</v>
      </c>
      <c r="W74" s="12">
        <v>21</v>
      </c>
      <c r="X74" s="12">
        <v>22</v>
      </c>
      <c r="Y74" s="12">
        <v>23</v>
      </c>
      <c r="Z74" s="12">
        <v>24</v>
      </c>
      <c r="AA74" s="12">
        <v>25</v>
      </c>
      <c r="AB74" s="12">
        <v>26</v>
      </c>
      <c r="AC74" s="12">
        <v>27</v>
      </c>
      <c r="AD74" s="81">
        <v>28</v>
      </c>
    </row>
    <row r="75" spans="1:30" s="16" customFormat="1" ht="22.5" x14ac:dyDescent="0.2">
      <c r="A75" s="28" t="s">
        <v>189</v>
      </c>
      <c r="B75" s="13" t="s">
        <v>74</v>
      </c>
      <c r="C75" s="95">
        <f>SUM(C76:C78)</f>
        <v>0</v>
      </c>
      <c r="D75" s="96"/>
      <c r="E75" s="95">
        <f>SUM(E76:E78)</f>
        <v>0</v>
      </c>
      <c r="F75" s="96"/>
      <c r="G75" s="95">
        <f t="shared" ref="G75:O75" si="38">SUM(G76:G78)</f>
        <v>0</v>
      </c>
      <c r="H75" s="95">
        <f t="shared" si="38"/>
        <v>0</v>
      </c>
      <c r="I75" s="95">
        <f t="shared" si="38"/>
        <v>0</v>
      </c>
      <c r="J75" s="95">
        <f t="shared" si="38"/>
        <v>0</v>
      </c>
      <c r="K75" s="95">
        <f t="shared" si="38"/>
        <v>0</v>
      </c>
      <c r="L75" s="95">
        <f t="shared" si="38"/>
        <v>0</v>
      </c>
      <c r="M75" s="95">
        <f t="shared" si="38"/>
        <v>0</v>
      </c>
      <c r="N75" s="95">
        <f t="shared" si="38"/>
        <v>0</v>
      </c>
      <c r="O75" s="106">
        <f t="shared" si="38"/>
        <v>0</v>
      </c>
      <c r="P75" s="64" t="s">
        <v>189</v>
      </c>
      <c r="Q75" s="13" t="s">
        <v>74</v>
      </c>
      <c r="R75" s="95">
        <f>SUM(R76:R78)</f>
        <v>0</v>
      </c>
      <c r="S75" s="96"/>
      <c r="T75" s="95">
        <f>SUM(T76:T78)</f>
        <v>0</v>
      </c>
      <c r="U75" s="96"/>
      <c r="V75" s="95">
        <f t="shared" ref="V75:AD75" si="39">SUM(V76:V78)</f>
        <v>0</v>
      </c>
      <c r="W75" s="95">
        <f t="shared" si="39"/>
        <v>0</v>
      </c>
      <c r="X75" s="95">
        <f t="shared" si="39"/>
        <v>0</v>
      </c>
      <c r="Y75" s="95">
        <f t="shared" si="39"/>
        <v>0</v>
      </c>
      <c r="Z75" s="95">
        <f t="shared" si="39"/>
        <v>0</v>
      </c>
      <c r="AA75" s="95">
        <f t="shared" si="39"/>
        <v>0</v>
      </c>
      <c r="AB75" s="95">
        <f t="shared" si="39"/>
        <v>0</v>
      </c>
      <c r="AC75" s="95">
        <f t="shared" si="39"/>
        <v>0</v>
      </c>
      <c r="AD75" s="106">
        <f t="shared" si="39"/>
        <v>0</v>
      </c>
    </row>
    <row r="76" spans="1:30" ht="33.75" x14ac:dyDescent="0.2">
      <c r="A76" s="20" t="s">
        <v>190</v>
      </c>
      <c r="B76" s="19" t="s">
        <v>75</v>
      </c>
      <c r="C76" s="84">
        <f>E76+O76-D76</f>
        <v>0</v>
      </c>
      <c r="D76" s="85"/>
      <c r="E76" s="97">
        <f>G76+H76+I76+L76+N76+J76+K76+M76-F76</f>
        <v>0</v>
      </c>
      <c r="F76" s="85"/>
      <c r="G76" s="87"/>
      <c r="H76" s="87"/>
      <c r="I76" s="87"/>
      <c r="J76" s="87"/>
      <c r="K76" s="87"/>
      <c r="L76" s="87"/>
      <c r="M76" s="87"/>
      <c r="N76" s="87"/>
      <c r="O76" s="88"/>
      <c r="P76" s="57" t="s">
        <v>190</v>
      </c>
      <c r="Q76" s="19" t="s">
        <v>75</v>
      </c>
      <c r="R76" s="84">
        <f>T76+AD76-S76</f>
        <v>0</v>
      </c>
      <c r="S76" s="85"/>
      <c r="T76" s="97">
        <f>V76+W76+X76+AA76+AC76+Y76+Z76+AB76-U76</f>
        <v>0</v>
      </c>
      <c r="U76" s="85"/>
      <c r="V76" s="87"/>
      <c r="W76" s="87"/>
      <c r="X76" s="87"/>
      <c r="Y76" s="87"/>
      <c r="Z76" s="87"/>
      <c r="AA76" s="87"/>
      <c r="AB76" s="87"/>
      <c r="AC76" s="87"/>
      <c r="AD76" s="88"/>
    </row>
    <row r="77" spans="1:30" ht="22.5" x14ac:dyDescent="0.2">
      <c r="A77" s="21" t="s">
        <v>191</v>
      </c>
      <c r="B77" s="15" t="s">
        <v>76</v>
      </c>
      <c r="C77" s="84">
        <f>E77+O77-D77</f>
        <v>0</v>
      </c>
      <c r="D77" s="85"/>
      <c r="E77" s="97">
        <f>G77+H77+I77+L77+N77+J77+K77+M77-F77</f>
        <v>0</v>
      </c>
      <c r="F77" s="85"/>
      <c r="G77" s="89"/>
      <c r="H77" s="89"/>
      <c r="I77" s="89"/>
      <c r="J77" s="89"/>
      <c r="K77" s="89"/>
      <c r="L77" s="89"/>
      <c r="M77" s="89"/>
      <c r="N77" s="89"/>
      <c r="O77" s="90"/>
      <c r="P77" s="58" t="s">
        <v>191</v>
      </c>
      <c r="Q77" s="15" t="s">
        <v>76</v>
      </c>
      <c r="R77" s="84">
        <f>T77+AD77-S77</f>
        <v>0</v>
      </c>
      <c r="S77" s="85"/>
      <c r="T77" s="97">
        <f>V77+W77+X77+AA77+AC77+Y77+Z77+AB77-U77</f>
        <v>0</v>
      </c>
      <c r="U77" s="85"/>
      <c r="V77" s="89"/>
      <c r="W77" s="89"/>
      <c r="X77" s="89"/>
      <c r="Y77" s="89"/>
      <c r="Z77" s="89"/>
      <c r="AA77" s="89"/>
      <c r="AB77" s="89"/>
      <c r="AC77" s="89"/>
      <c r="AD77" s="90"/>
    </row>
    <row r="78" spans="1:30" ht="22.5" x14ac:dyDescent="0.2">
      <c r="A78" s="21" t="s">
        <v>192</v>
      </c>
      <c r="B78" s="18" t="s">
        <v>77</v>
      </c>
      <c r="C78" s="84">
        <f>E78+O78-D78</f>
        <v>0</v>
      </c>
      <c r="D78" s="85"/>
      <c r="E78" s="97">
        <f>G78+H78+I78+L78+N78+J78+K78+M78-F78</f>
        <v>0</v>
      </c>
      <c r="F78" s="85"/>
      <c r="G78" s="103"/>
      <c r="H78" s="103"/>
      <c r="I78" s="103"/>
      <c r="J78" s="103"/>
      <c r="K78" s="103"/>
      <c r="L78" s="103"/>
      <c r="M78" s="103"/>
      <c r="N78" s="103"/>
      <c r="O78" s="104"/>
      <c r="P78" s="58" t="s">
        <v>192</v>
      </c>
      <c r="Q78" s="18" t="s">
        <v>77</v>
      </c>
      <c r="R78" s="84">
        <f>T78+AD78-S78</f>
        <v>0</v>
      </c>
      <c r="S78" s="85"/>
      <c r="T78" s="97">
        <f>V78+W78+X78+AA78+AC78+Y78+Z78+AB78-U78</f>
        <v>0</v>
      </c>
      <c r="U78" s="85"/>
      <c r="V78" s="89"/>
      <c r="W78" s="89"/>
      <c r="X78" s="89"/>
      <c r="Y78" s="89"/>
      <c r="Z78" s="89"/>
      <c r="AA78" s="89"/>
      <c r="AB78" s="89"/>
      <c r="AC78" s="89"/>
      <c r="AD78" s="90"/>
    </row>
    <row r="79" spans="1:30" s="16" customFormat="1" ht="19.5" customHeight="1" x14ac:dyDescent="0.2">
      <c r="A79" s="28" t="s">
        <v>197</v>
      </c>
      <c r="B79" s="15" t="s">
        <v>193</v>
      </c>
      <c r="C79" s="97">
        <f>SUM(C80:C82)</f>
        <v>0</v>
      </c>
      <c r="D79" s="85"/>
      <c r="E79" s="97">
        <f>SUM(E80:E82)</f>
        <v>0</v>
      </c>
      <c r="F79" s="85"/>
      <c r="G79" s="97">
        <f t="shared" ref="G79:O79" si="40">SUM(G80:G82)</f>
        <v>0</v>
      </c>
      <c r="H79" s="97">
        <f t="shared" si="40"/>
        <v>0</v>
      </c>
      <c r="I79" s="97">
        <f t="shared" si="40"/>
        <v>0</v>
      </c>
      <c r="J79" s="97">
        <f t="shared" si="40"/>
        <v>0</v>
      </c>
      <c r="K79" s="97">
        <f t="shared" si="40"/>
        <v>0</v>
      </c>
      <c r="L79" s="97">
        <f t="shared" si="40"/>
        <v>0</v>
      </c>
      <c r="M79" s="97">
        <f t="shared" si="40"/>
        <v>0</v>
      </c>
      <c r="N79" s="97">
        <f t="shared" si="40"/>
        <v>0</v>
      </c>
      <c r="O79" s="105">
        <f t="shared" si="40"/>
        <v>0</v>
      </c>
      <c r="P79" s="64" t="s">
        <v>197</v>
      </c>
      <c r="Q79" s="15" t="s">
        <v>193</v>
      </c>
      <c r="R79" s="97">
        <f>SUM(R80:R82)</f>
        <v>0</v>
      </c>
      <c r="S79" s="85"/>
      <c r="T79" s="97">
        <f>SUM(T80:T82)</f>
        <v>0</v>
      </c>
      <c r="U79" s="85"/>
      <c r="V79" s="97">
        <f t="shared" ref="V79:AD79" si="41">SUM(V80:V82)</f>
        <v>0</v>
      </c>
      <c r="W79" s="97">
        <f t="shared" si="41"/>
        <v>0</v>
      </c>
      <c r="X79" s="97">
        <f t="shared" si="41"/>
        <v>0</v>
      </c>
      <c r="Y79" s="97">
        <f t="shared" si="41"/>
        <v>0</v>
      </c>
      <c r="Z79" s="97">
        <f t="shared" si="41"/>
        <v>0</v>
      </c>
      <c r="AA79" s="97">
        <f t="shared" si="41"/>
        <v>0</v>
      </c>
      <c r="AB79" s="97">
        <f t="shared" si="41"/>
        <v>0</v>
      </c>
      <c r="AC79" s="97">
        <f t="shared" si="41"/>
        <v>0</v>
      </c>
      <c r="AD79" s="105">
        <f t="shared" si="41"/>
        <v>0</v>
      </c>
    </row>
    <row r="80" spans="1:30" ht="33.75" x14ac:dyDescent="0.2">
      <c r="A80" s="20" t="s">
        <v>198</v>
      </c>
      <c r="B80" s="19" t="s">
        <v>194</v>
      </c>
      <c r="C80" s="84">
        <f>E80+O80-D80</f>
        <v>0</v>
      </c>
      <c r="D80" s="85"/>
      <c r="E80" s="97">
        <f>G80+H80+I80+L80+N80+J80+K80+M80-F80</f>
        <v>0</v>
      </c>
      <c r="F80" s="85"/>
      <c r="G80" s="87"/>
      <c r="H80" s="87"/>
      <c r="I80" s="87"/>
      <c r="J80" s="87"/>
      <c r="K80" s="87"/>
      <c r="L80" s="87"/>
      <c r="M80" s="87"/>
      <c r="N80" s="87"/>
      <c r="O80" s="88"/>
      <c r="P80" s="57" t="s">
        <v>198</v>
      </c>
      <c r="Q80" s="19" t="s">
        <v>194</v>
      </c>
      <c r="R80" s="84">
        <f>T80+AD80-S80</f>
        <v>0</v>
      </c>
      <c r="S80" s="85"/>
      <c r="T80" s="97">
        <f>V80+W80+X80+AA80+AC80+Y80+Z80+AB80-U80</f>
        <v>0</v>
      </c>
      <c r="U80" s="85"/>
      <c r="V80" s="87"/>
      <c r="W80" s="87"/>
      <c r="X80" s="87"/>
      <c r="Y80" s="87"/>
      <c r="Z80" s="87"/>
      <c r="AA80" s="87"/>
      <c r="AB80" s="87"/>
      <c r="AC80" s="87"/>
      <c r="AD80" s="88"/>
    </row>
    <row r="81" spans="1:30" ht="22.5" x14ac:dyDescent="0.2">
      <c r="A81" s="21" t="s">
        <v>199</v>
      </c>
      <c r="B81" s="15" t="s">
        <v>195</v>
      </c>
      <c r="C81" s="84">
        <f>E81+O81-D81</f>
        <v>0</v>
      </c>
      <c r="D81" s="85"/>
      <c r="E81" s="97">
        <f>G81+H81+I81+L81+N81+J81+K81+M81-F81</f>
        <v>0</v>
      </c>
      <c r="F81" s="85"/>
      <c r="G81" s="89"/>
      <c r="H81" s="89"/>
      <c r="I81" s="89"/>
      <c r="J81" s="89"/>
      <c r="K81" s="89"/>
      <c r="L81" s="89"/>
      <c r="M81" s="89"/>
      <c r="N81" s="89"/>
      <c r="O81" s="90"/>
      <c r="P81" s="58" t="s">
        <v>199</v>
      </c>
      <c r="Q81" s="15" t="s">
        <v>195</v>
      </c>
      <c r="R81" s="84">
        <f>T81+AD81-S81</f>
        <v>0</v>
      </c>
      <c r="S81" s="85"/>
      <c r="T81" s="97">
        <f>V81+W81+X81+AA81+AC81+Y81+Z81+AB81-U81</f>
        <v>0</v>
      </c>
      <c r="U81" s="85"/>
      <c r="V81" s="89"/>
      <c r="W81" s="89"/>
      <c r="X81" s="89"/>
      <c r="Y81" s="89"/>
      <c r="Z81" s="89"/>
      <c r="AA81" s="89"/>
      <c r="AB81" s="89"/>
      <c r="AC81" s="89"/>
      <c r="AD81" s="90"/>
    </row>
    <row r="82" spans="1:30" ht="22.5" x14ac:dyDescent="0.2">
      <c r="A82" s="21" t="s">
        <v>200</v>
      </c>
      <c r="B82" s="15" t="s">
        <v>196</v>
      </c>
      <c r="C82" s="84">
        <f>E82+O82-D82</f>
        <v>0</v>
      </c>
      <c r="D82" s="85"/>
      <c r="E82" s="97">
        <f>G82+H82+I82+L82+N82+J82+K82+M82-F82</f>
        <v>0</v>
      </c>
      <c r="F82" s="85"/>
      <c r="G82" s="89"/>
      <c r="H82" s="89"/>
      <c r="I82" s="89"/>
      <c r="J82" s="89"/>
      <c r="K82" s="89"/>
      <c r="L82" s="89"/>
      <c r="M82" s="89"/>
      <c r="N82" s="89"/>
      <c r="O82" s="90"/>
      <c r="P82" s="58" t="s">
        <v>200</v>
      </c>
      <c r="Q82" s="15" t="s">
        <v>196</v>
      </c>
      <c r="R82" s="84">
        <f>T82+AD82-S82</f>
        <v>0</v>
      </c>
      <c r="S82" s="85"/>
      <c r="T82" s="97">
        <f>V82+W82+X82+AA82+AC82+Y82+Z82+AB82-U82</f>
        <v>0</v>
      </c>
      <c r="U82" s="85"/>
      <c r="V82" s="89"/>
      <c r="W82" s="89"/>
      <c r="X82" s="89"/>
      <c r="Y82" s="89"/>
      <c r="Z82" s="89"/>
      <c r="AA82" s="89"/>
      <c r="AB82" s="89"/>
      <c r="AC82" s="89"/>
      <c r="AD82" s="90"/>
    </row>
    <row r="83" spans="1:30" s="16" customFormat="1" ht="19.5" customHeight="1" x14ac:dyDescent="0.2">
      <c r="A83" s="28" t="s">
        <v>20</v>
      </c>
      <c r="B83" s="15" t="s">
        <v>78</v>
      </c>
      <c r="C83" s="97">
        <f>SUM(C84:C86)</f>
        <v>222325114.06</v>
      </c>
      <c r="D83" s="85"/>
      <c r="E83" s="97">
        <f>SUM(E84:E86)</f>
        <v>222325114.06</v>
      </c>
      <c r="F83" s="85"/>
      <c r="G83" s="97">
        <f t="shared" ref="G83:O83" si="42">SUM(G84:G86)</f>
        <v>0</v>
      </c>
      <c r="H83" s="97">
        <f t="shared" si="42"/>
        <v>0</v>
      </c>
      <c r="I83" s="97">
        <f t="shared" si="42"/>
        <v>0</v>
      </c>
      <c r="J83" s="97">
        <f t="shared" si="42"/>
        <v>0</v>
      </c>
      <c r="K83" s="97">
        <f t="shared" si="42"/>
        <v>0</v>
      </c>
      <c r="L83" s="97">
        <f t="shared" si="42"/>
        <v>222221114.06</v>
      </c>
      <c r="M83" s="97">
        <f t="shared" si="42"/>
        <v>101000</v>
      </c>
      <c r="N83" s="97">
        <f t="shared" si="42"/>
        <v>3000</v>
      </c>
      <c r="O83" s="105">
        <f t="shared" si="42"/>
        <v>0</v>
      </c>
      <c r="P83" s="64" t="s">
        <v>20</v>
      </c>
      <c r="Q83" s="15" t="s">
        <v>78</v>
      </c>
      <c r="R83" s="97">
        <f>SUM(R84:R86)</f>
        <v>394498221.87</v>
      </c>
      <c r="S83" s="85"/>
      <c r="T83" s="97">
        <f>SUM(T84:T86)</f>
        <v>394498221.87</v>
      </c>
      <c r="U83" s="85"/>
      <c r="V83" s="97">
        <f t="shared" ref="V83:AD83" si="43">SUM(V84:V86)</f>
        <v>0</v>
      </c>
      <c r="W83" s="97">
        <f t="shared" si="43"/>
        <v>0</v>
      </c>
      <c r="X83" s="97">
        <f t="shared" si="43"/>
        <v>0</v>
      </c>
      <c r="Y83" s="97">
        <f t="shared" si="43"/>
        <v>0</v>
      </c>
      <c r="Z83" s="97">
        <f t="shared" si="43"/>
        <v>0</v>
      </c>
      <c r="AA83" s="97">
        <f t="shared" si="43"/>
        <v>394394221.87</v>
      </c>
      <c r="AB83" s="97">
        <f t="shared" si="43"/>
        <v>101000</v>
      </c>
      <c r="AC83" s="97">
        <f t="shared" si="43"/>
        <v>3000</v>
      </c>
      <c r="AD83" s="105">
        <f t="shared" si="43"/>
        <v>0</v>
      </c>
    </row>
    <row r="84" spans="1:30" ht="22.5" x14ac:dyDescent="0.2">
      <c r="A84" s="20" t="s">
        <v>201</v>
      </c>
      <c r="B84" s="19" t="s">
        <v>79</v>
      </c>
      <c r="C84" s="84">
        <f>E84+O84-D84</f>
        <v>0</v>
      </c>
      <c r="D84" s="85"/>
      <c r="E84" s="97">
        <f>G84+H84+I84+L84+N84+J84+K84+M84-F84</f>
        <v>0</v>
      </c>
      <c r="F84" s="85"/>
      <c r="G84" s="87"/>
      <c r="H84" s="87"/>
      <c r="I84" s="87"/>
      <c r="J84" s="87"/>
      <c r="K84" s="87"/>
      <c r="L84" s="87"/>
      <c r="M84" s="87"/>
      <c r="N84" s="87"/>
      <c r="O84" s="88"/>
      <c r="P84" s="57" t="s">
        <v>201</v>
      </c>
      <c r="Q84" s="19" t="s">
        <v>79</v>
      </c>
      <c r="R84" s="84">
        <f>T84+AD84-S84</f>
        <v>0</v>
      </c>
      <c r="S84" s="85"/>
      <c r="T84" s="97">
        <f>V84+W84+X84+AA84+AC84+Y84+Z84+AB84-U84</f>
        <v>0</v>
      </c>
      <c r="U84" s="85"/>
      <c r="V84" s="87"/>
      <c r="W84" s="87"/>
      <c r="X84" s="87"/>
      <c r="Y84" s="87"/>
      <c r="Z84" s="87"/>
      <c r="AA84" s="87"/>
      <c r="AB84" s="87"/>
      <c r="AC84" s="87"/>
      <c r="AD84" s="88"/>
    </row>
    <row r="85" spans="1:30" ht="19.5" customHeight="1" x14ac:dyDescent="0.2">
      <c r="A85" s="21" t="s">
        <v>202</v>
      </c>
      <c r="B85" s="15" t="s">
        <v>80</v>
      </c>
      <c r="C85" s="84">
        <f>E85+O85-D85</f>
        <v>222325114.06</v>
      </c>
      <c r="D85" s="85"/>
      <c r="E85" s="97">
        <f>G85+H85+I85+L85+N85+J85+K85+M85-F85</f>
        <v>222325114.06</v>
      </c>
      <c r="F85" s="85"/>
      <c r="G85" s="89"/>
      <c r="H85" s="89"/>
      <c r="I85" s="89"/>
      <c r="J85" s="89"/>
      <c r="K85" s="89"/>
      <c r="L85" s="89">
        <v>222221114.06</v>
      </c>
      <c r="M85" s="89">
        <v>101000</v>
      </c>
      <c r="N85" s="89">
        <v>3000</v>
      </c>
      <c r="O85" s="90"/>
      <c r="P85" s="58" t="s">
        <v>202</v>
      </c>
      <c r="Q85" s="15" t="s">
        <v>80</v>
      </c>
      <c r="R85" s="84">
        <f>T85+AD85-S85</f>
        <v>394498221.87</v>
      </c>
      <c r="S85" s="85"/>
      <c r="T85" s="97">
        <f>V85+W85+X85+AA85+AC85+Y85+Z85+AB85-U85</f>
        <v>394498221.87</v>
      </c>
      <c r="U85" s="85"/>
      <c r="V85" s="89"/>
      <c r="W85" s="89"/>
      <c r="X85" s="89"/>
      <c r="Y85" s="89"/>
      <c r="Z85" s="89"/>
      <c r="AA85" s="89">
        <v>394394221.87</v>
      </c>
      <c r="AB85" s="89">
        <v>101000</v>
      </c>
      <c r="AC85" s="89">
        <v>3000</v>
      </c>
      <c r="AD85" s="90"/>
    </row>
    <row r="86" spans="1:30" ht="19.5" customHeight="1" x14ac:dyDescent="0.2">
      <c r="A86" s="21" t="s">
        <v>203</v>
      </c>
      <c r="B86" s="15" t="s">
        <v>81</v>
      </c>
      <c r="C86" s="84">
        <f>E86+O86-D86</f>
        <v>0</v>
      </c>
      <c r="D86" s="85"/>
      <c r="E86" s="97">
        <f>G86+H86+I86+L86+N86+J86+K86+M86-F86</f>
        <v>0</v>
      </c>
      <c r="F86" s="85"/>
      <c r="G86" s="89"/>
      <c r="H86" s="89"/>
      <c r="I86" s="89"/>
      <c r="J86" s="89"/>
      <c r="K86" s="89"/>
      <c r="L86" s="89"/>
      <c r="M86" s="89"/>
      <c r="N86" s="89"/>
      <c r="O86" s="90"/>
      <c r="P86" s="58" t="s">
        <v>203</v>
      </c>
      <c r="Q86" s="15" t="s">
        <v>81</v>
      </c>
      <c r="R86" s="84">
        <f>T86+AD86-S86</f>
        <v>0</v>
      </c>
      <c r="S86" s="85"/>
      <c r="T86" s="97">
        <f>V86+W86+X86+AA86+AC86+Y86+Z86+AB86-U86</f>
        <v>0</v>
      </c>
      <c r="U86" s="85"/>
      <c r="V86" s="89"/>
      <c r="W86" s="89"/>
      <c r="X86" s="89"/>
      <c r="Y86" s="89"/>
      <c r="Z86" s="89"/>
      <c r="AA86" s="89"/>
      <c r="AB86" s="89"/>
      <c r="AC86" s="89"/>
      <c r="AD86" s="90"/>
    </row>
    <row r="87" spans="1:30" ht="19.5" customHeight="1" x14ac:dyDescent="0.2">
      <c r="A87" s="14" t="s">
        <v>38</v>
      </c>
      <c r="B87" s="15" t="s">
        <v>82</v>
      </c>
      <c r="C87" s="84">
        <f>E87+O87-D87</f>
        <v>6951402.7800000003</v>
      </c>
      <c r="D87" s="89"/>
      <c r="E87" s="97">
        <f>G87+H87+I87+L87+N87+J87+K87+M87-F87</f>
        <v>6951402.7800000003</v>
      </c>
      <c r="F87" s="89"/>
      <c r="G87" s="89"/>
      <c r="H87" s="89"/>
      <c r="I87" s="89"/>
      <c r="J87" s="89"/>
      <c r="K87" s="89"/>
      <c r="L87" s="89">
        <v>41858.410000000003</v>
      </c>
      <c r="M87" s="89">
        <v>3176170.66</v>
      </c>
      <c r="N87" s="89">
        <v>3733373.71</v>
      </c>
      <c r="O87" s="90"/>
      <c r="P87" s="56" t="s">
        <v>38</v>
      </c>
      <c r="Q87" s="15" t="s">
        <v>82</v>
      </c>
      <c r="R87" s="84">
        <f>T87+AD87-S87</f>
        <v>8935940.7300000004</v>
      </c>
      <c r="S87" s="89"/>
      <c r="T87" s="97">
        <f>V87+W87+X87+AA87+AC87+Y87+Z87+AB87-U87</f>
        <v>8935940.7300000004</v>
      </c>
      <c r="U87" s="89"/>
      <c r="V87" s="89"/>
      <c r="W87" s="89"/>
      <c r="X87" s="89"/>
      <c r="Y87" s="89"/>
      <c r="Z87" s="89"/>
      <c r="AA87" s="89">
        <v>41337.94</v>
      </c>
      <c r="AB87" s="89">
        <v>3885255.37</v>
      </c>
      <c r="AC87" s="89">
        <v>5009347.42</v>
      </c>
      <c r="AD87" s="90"/>
    </row>
    <row r="88" spans="1:30" ht="19.5" customHeight="1" x14ac:dyDescent="0.2">
      <c r="A88" s="28" t="s">
        <v>21</v>
      </c>
      <c r="B88" s="15" t="s">
        <v>83</v>
      </c>
      <c r="C88" s="84">
        <f>E88+O88-D88</f>
        <v>29823185.780000001</v>
      </c>
      <c r="D88" s="89"/>
      <c r="E88" s="97">
        <f>G88+H88+I88+L88+N88+J88+K88+M88-F88</f>
        <v>29823185.780000001</v>
      </c>
      <c r="F88" s="89"/>
      <c r="G88" s="89"/>
      <c r="H88" s="89"/>
      <c r="I88" s="89"/>
      <c r="J88" s="89"/>
      <c r="K88" s="89"/>
      <c r="L88" s="89">
        <v>506313.01</v>
      </c>
      <c r="M88" s="89">
        <v>28993414.68</v>
      </c>
      <c r="N88" s="89">
        <v>323458.09000000003</v>
      </c>
      <c r="O88" s="90"/>
      <c r="P88" s="64" t="s">
        <v>21</v>
      </c>
      <c r="Q88" s="15" t="s">
        <v>83</v>
      </c>
      <c r="R88" s="84">
        <f>T88+AD88-S88</f>
        <v>719326.96</v>
      </c>
      <c r="S88" s="89"/>
      <c r="T88" s="97">
        <f>V88+W88+X88+AA88+AC88+Y88+Z88+AB88-U88</f>
        <v>719326.96</v>
      </c>
      <c r="U88" s="89"/>
      <c r="V88" s="89"/>
      <c r="W88" s="89"/>
      <c r="X88" s="89"/>
      <c r="Y88" s="89"/>
      <c r="Z88" s="89"/>
      <c r="AA88" s="89">
        <v>474101.05</v>
      </c>
      <c r="AB88" s="89">
        <v>87026.79</v>
      </c>
      <c r="AC88" s="89">
        <v>158199.12</v>
      </c>
      <c r="AD88" s="90"/>
    </row>
    <row r="89" spans="1:30" ht="19.5" customHeight="1" x14ac:dyDescent="0.2">
      <c r="A89" s="28" t="s">
        <v>243</v>
      </c>
      <c r="B89" s="15" t="s">
        <v>84</v>
      </c>
      <c r="C89" s="97">
        <f>SUM(C90:C92)</f>
        <v>118505</v>
      </c>
      <c r="D89" s="85"/>
      <c r="E89" s="97">
        <f t="shared" ref="E89:O89" si="44">SUM(E90:E92)</f>
        <v>118505</v>
      </c>
      <c r="F89" s="97">
        <f t="shared" si="44"/>
        <v>0</v>
      </c>
      <c r="G89" s="97">
        <f t="shared" si="44"/>
        <v>0</v>
      </c>
      <c r="H89" s="97">
        <f t="shared" si="44"/>
        <v>0</v>
      </c>
      <c r="I89" s="97">
        <f t="shared" si="44"/>
        <v>0</v>
      </c>
      <c r="J89" s="97">
        <f t="shared" si="44"/>
        <v>0</v>
      </c>
      <c r="K89" s="97">
        <f t="shared" si="44"/>
        <v>0</v>
      </c>
      <c r="L89" s="97">
        <f t="shared" si="44"/>
        <v>118505</v>
      </c>
      <c r="M89" s="97">
        <f t="shared" si="44"/>
        <v>0</v>
      </c>
      <c r="N89" s="97">
        <f t="shared" si="44"/>
        <v>0</v>
      </c>
      <c r="O89" s="105">
        <f t="shared" si="44"/>
        <v>0</v>
      </c>
      <c r="P89" s="64" t="s">
        <v>204</v>
      </c>
      <c r="Q89" s="15" t="s">
        <v>84</v>
      </c>
      <c r="R89" s="97">
        <f>SUM(R90:R92)</f>
        <v>105705</v>
      </c>
      <c r="S89" s="85"/>
      <c r="T89" s="97">
        <f t="shared" ref="T89:AD89" si="45">SUM(T90:T92)</f>
        <v>105705</v>
      </c>
      <c r="U89" s="97">
        <f t="shared" si="45"/>
        <v>0</v>
      </c>
      <c r="V89" s="97">
        <f t="shared" si="45"/>
        <v>0</v>
      </c>
      <c r="W89" s="97">
        <f t="shared" si="45"/>
        <v>0</v>
      </c>
      <c r="X89" s="97">
        <f t="shared" si="45"/>
        <v>0</v>
      </c>
      <c r="Y89" s="97">
        <f t="shared" si="45"/>
        <v>0</v>
      </c>
      <c r="Z89" s="97">
        <f t="shared" si="45"/>
        <v>0</v>
      </c>
      <c r="AA89" s="97">
        <f t="shared" si="45"/>
        <v>105705</v>
      </c>
      <c r="AB89" s="97">
        <f t="shared" si="45"/>
        <v>0</v>
      </c>
      <c r="AC89" s="97">
        <f t="shared" si="45"/>
        <v>0</v>
      </c>
      <c r="AD89" s="105">
        <f t="shared" si="45"/>
        <v>0</v>
      </c>
    </row>
    <row r="90" spans="1:30" ht="33.75" x14ac:dyDescent="0.2">
      <c r="A90" s="20" t="s">
        <v>244</v>
      </c>
      <c r="B90" s="19" t="s">
        <v>205</v>
      </c>
      <c r="C90" s="84">
        <f>E90+O90-D90</f>
        <v>118505</v>
      </c>
      <c r="D90" s="85"/>
      <c r="E90" s="97">
        <f>G90+H90+I90+L90+N90+J90+K90+M90-F90</f>
        <v>118505</v>
      </c>
      <c r="F90" s="87"/>
      <c r="G90" s="87"/>
      <c r="H90" s="87"/>
      <c r="I90" s="87"/>
      <c r="J90" s="87"/>
      <c r="K90" s="87"/>
      <c r="L90" s="87">
        <v>118505</v>
      </c>
      <c r="M90" s="87"/>
      <c r="N90" s="87"/>
      <c r="O90" s="88"/>
      <c r="P90" s="57" t="s">
        <v>208</v>
      </c>
      <c r="Q90" s="19" t="s">
        <v>205</v>
      </c>
      <c r="R90" s="84">
        <f>T90+AD90-S90</f>
        <v>105705</v>
      </c>
      <c r="S90" s="85"/>
      <c r="T90" s="97">
        <f>V90+W90+X90+AA90+AC90+Y90+Z90+AB90-U90</f>
        <v>105705</v>
      </c>
      <c r="U90" s="87"/>
      <c r="V90" s="87"/>
      <c r="W90" s="87"/>
      <c r="X90" s="87"/>
      <c r="Y90" s="87"/>
      <c r="Z90" s="87"/>
      <c r="AA90" s="87">
        <v>105705</v>
      </c>
      <c r="AB90" s="87"/>
      <c r="AC90" s="87"/>
      <c r="AD90" s="88"/>
    </row>
    <row r="91" spans="1:30" ht="22.5" x14ac:dyDescent="0.2">
      <c r="A91" s="21" t="s">
        <v>209</v>
      </c>
      <c r="B91" s="15" t="s">
        <v>206</v>
      </c>
      <c r="C91" s="84">
        <f>E91+O91-D91</f>
        <v>0</v>
      </c>
      <c r="D91" s="85"/>
      <c r="E91" s="97">
        <f>G91+H91+I91+L91+N91+J91+K91+M91-F91</f>
        <v>0</v>
      </c>
      <c r="F91" s="89"/>
      <c r="G91" s="89"/>
      <c r="H91" s="89"/>
      <c r="I91" s="89"/>
      <c r="J91" s="89"/>
      <c r="K91" s="89"/>
      <c r="L91" s="89"/>
      <c r="M91" s="89"/>
      <c r="N91" s="89"/>
      <c r="O91" s="90"/>
      <c r="P91" s="58" t="s">
        <v>209</v>
      </c>
      <c r="Q91" s="15" t="s">
        <v>206</v>
      </c>
      <c r="R91" s="84">
        <f>T91+AD91-S91</f>
        <v>0</v>
      </c>
      <c r="S91" s="85"/>
      <c r="T91" s="97">
        <f>V91+W91+X91+AA91+AC91+Y91+Z91+AB91-U91</f>
        <v>0</v>
      </c>
      <c r="U91" s="89"/>
      <c r="V91" s="89"/>
      <c r="W91" s="89"/>
      <c r="X91" s="89"/>
      <c r="Y91" s="89"/>
      <c r="Z91" s="89"/>
      <c r="AA91" s="89"/>
      <c r="AB91" s="89"/>
      <c r="AC91" s="89"/>
      <c r="AD91" s="90"/>
    </row>
    <row r="92" spans="1:30" ht="22.5" x14ac:dyDescent="0.2">
      <c r="A92" s="21" t="s">
        <v>210</v>
      </c>
      <c r="B92" s="15" t="s">
        <v>207</v>
      </c>
      <c r="C92" s="84">
        <f>E92+O92-D92</f>
        <v>0</v>
      </c>
      <c r="D92" s="85"/>
      <c r="E92" s="97">
        <f>G92+H92+I92+L92+N92+J92+K92+M92-F92</f>
        <v>0</v>
      </c>
      <c r="F92" s="89"/>
      <c r="G92" s="89"/>
      <c r="H92" s="89"/>
      <c r="I92" s="89"/>
      <c r="J92" s="89"/>
      <c r="K92" s="89"/>
      <c r="L92" s="89"/>
      <c r="M92" s="89"/>
      <c r="N92" s="89"/>
      <c r="O92" s="90"/>
      <c r="P92" s="58" t="s">
        <v>210</v>
      </c>
      <c r="Q92" s="15" t="s">
        <v>207</v>
      </c>
      <c r="R92" s="84">
        <f>T92+AD92-S92</f>
        <v>0</v>
      </c>
      <c r="S92" s="85"/>
      <c r="T92" s="97">
        <f>V92+W92+X92+AA92+AC92+Y92+Z92+AB92-U92</f>
        <v>0</v>
      </c>
      <c r="U92" s="89"/>
      <c r="V92" s="89"/>
      <c r="W92" s="89"/>
      <c r="X92" s="89"/>
      <c r="Y92" s="89"/>
      <c r="Z92" s="89"/>
      <c r="AA92" s="89"/>
      <c r="AB92" s="89"/>
      <c r="AC92" s="89"/>
      <c r="AD92" s="90"/>
    </row>
    <row r="93" spans="1:30" ht="19.5" customHeight="1" x14ac:dyDescent="0.2">
      <c r="A93" s="28" t="s">
        <v>22</v>
      </c>
      <c r="B93" s="15" t="s">
        <v>85</v>
      </c>
      <c r="C93" s="84">
        <f>E93+O93-D93</f>
        <v>400</v>
      </c>
      <c r="D93" s="85"/>
      <c r="E93" s="97">
        <f>G93+H93+I93+L93+N93+J93+K93+M93-F93</f>
        <v>400</v>
      </c>
      <c r="F93" s="85"/>
      <c r="G93" s="89"/>
      <c r="H93" s="89"/>
      <c r="I93" s="89"/>
      <c r="J93" s="89"/>
      <c r="K93" s="89"/>
      <c r="L93" s="89">
        <v>400</v>
      </c>
      <c r="M93" s="89"/>
      <c r="N93" s="89"/>
      <c r="O93" s="90"/>
      <c r="P93" s="64" t="s">
        <v>22</v>
      </c>
      <c r="Q93" s="15" t="s">
        <v>85</v>
      </c>
      <c r="R93" s="84">
        <f>T93+AD93-S93</f>
        <v>2790</v>
      </c>
      <c r="S93" s="85"/>
      <c r="T93" s="97">
        <f>V93+W93+X93+AA93+AC93+Y93+Z93+AB93-U93</f>
        <v>2790</v>
      </c>
      <c r="U93" s="85"/>
      <c r="V93" s="89"/>
      <c r="W93" s="89"/>
      <c r="X93" s="89"/>
      <c r="Y93" s="89"/>
      <c r="Z93" s="89"/>
      <c r="AA93" s="89">
        <v>2790</v>
      </c>
      <c r="AB93" s="89"/>
      <c r="AC93" s="89"/>
      <c r="AD93" s="90"/>
    </row>
    <row r="94" spans="1:30" ht="19.5" customHeight="1" x14ac:dyDescent="0.2">
      <c r="A94" s="28" t="s">
        <v>252</v>
      </c>
      <c r="B94" s="15" t="s">
        <v>86</v>
      </c>
      <c r="C94" s="84">
        <f>E94+O94-D94</f>
        <v>0</v>
      </c>
      <c r="D94" s="85"/>
      <c r="E94" s="97">
        <f>G94+H94+I94+L94+N94+J94+K94+M94-F94</f>
        <v>0</v>
      </c>
      <c r="F94" s="85"/>
      <c r="G94" s="89"/>
      <c r="H94" s="89"/>
      <c r="I94" s="89"/>
      <c r="J94" s="89"/>
      <c r="K94" s="89"/>
      <c r="L94" s="89"/>
      <c r="M94" s="89"/>
      <c r="N94" s="89"/>
      <c r="O94" s="90"/>
      <c r="P94" s="64" t="s">
        <v>252</v>
      </c>
      <c r="Q94" s="15" t="s">
        <v>86</v>
      </c>
      <c r="R94" s="84">
        <f>T94+AD94-S94</f>
        <v>11950.83</v>
      </c>
      <c r="S94" s="85"/>
      <c r="T94" s="97">
        <f>V94+W94+X94+AA94+AC94+Y94+Z94+AB94-U94</f>
        <v>11950.83</v>
      </c>
      <c r="U94" s="85"/>
      <c r="V94" s="89"/>
      <c r="W94" s="89"/>
      <c r="X94" s="89"/>
      <c r="Y94" s="89"/>
      <c r="Z94" s="89"/>
      <c r="AA94" s="89">
        <v>11950.83</v>
      </c>
      <c r="AB94" s="89"/>
      <c r="AC94" s="89"/>
      <c r="AD94" s="90"/>
    </row>
    <row r="95" spans="1:30" s="16" customFormat="1" ht="19.5" customHeight="1" x14ac:dyDescent="0.2">
      <c r="A95" s="28" t="s">
        <v>211</v>
      </c>
      <c r="B95" s="15" t="s">
        <v>87</v>
      </c>
      <c r="C95" s="97">
        <f>C96+C97+C98</f>
        <v>0</v>
      </c>
      <c r="D95" s="85"/>
      <c r="E95" s="97">
        <f>E96+E97+E98</f>
        <v>0</v>
      </c>
      <c r="F95" s="85"/>
      <c r="G95" s="114">
        <f t="shared" ref="G95:O95" si="46">G96+G97+G98</f>
        <v>0</v>
      </c>
      <c r="H95" s="114">
        <f t="shared" si="46"/>
        <v>0</v>
      </c>
      <c r="I95" s="114">
        <f t="shared" si="46"/>
        <v>0</v>
      </c>
      <c r="J95" s="114">
        <f t="shared" si="46"/>
        <v>0</v>
      </c>
      <c r="K95" s="114">
        <f t="shared" si="46"/>
        <v>0</v>
      </c>
      <c r="L95" s="114">
        <f t="shared" si="46"/>
        <v>0</v>
      </c>
      <c r="M95" s="114">
        <f t="shared" si="46"/>
        <v>0</v>
      </c>
      <c r="N95" s="114">
        <f t="shared" si="46"/>
        <v>0</v>
      </c>
      <c r="O95" s="115">
        <f t="shared" si="46"/>
        <v>0</v>
      </c>
      <c r="P95" s="64" t="s">
        <v>211</v>
      </c>
      <c r="Q95" s="15" t="s">
        <v>87</v>
      </c>
      <c r="R95" s="97">
        <f>R96+R97+R98</f>
        <v>0</v>
      </c>
      <c r="S95" s="85"/>
      <c r="T95" s="97">
        <f>T96+T97+T98</f>
        <v>0</v>
      </c>
      <c r="U95" s="85"/>
      <c r="V95" s="114">
        <f t="shared" ref="V95:AD95" si="47">V96+V97+V98</f>
        <v>0</v>
      </c>
      <c r="W95" s="114">
        <f t="shared" si="47"/>
        <v>0</v>
      </c>
      <c r="X95" s="114">
        <f t="shared" si="47"/>
        <v>0</v>
      </c>
      <c r="Y95" s="114">
        <f t="shared" si="47"/>
        <v>0</v>
      </c>
      <c r="Z95" s="114">
        <f t="shared" si="47"/>
        <v>0</v>
      </c>
      <c r="AA95" s="114">
        <f t="shared" si="47"/>
        <v>0</v>
      </c>
      <c r="AB95" s="114">
        <f t="shared" si="47"/>
        <v>0</v>
      </c>
      <c r="AC95" s="114">
        <f t="shared" si="47"/>
        <v>0</v>
      </c>
      <c r="AD95" s="115">
        <f t="shared" si="47"/>
        <v>0</v>
      </c>
    </row>
    <row r="96" spans="1:30" ht="22.5" x14ac:dyDescent="0.2">
      <c r="A96" s="22" t="s">
        <v>253</v>
      </c>
      <c r="B96" s="19" t="s">
        <v>88</v>
      </c>
      <c r="C96" s="84">
        <f>E96+O96-D96</f>
        <v>0</v>
      </c>
      <c r="D96" s="85"/>
      <c r="E96" s="97">
        <f>G96+H96+I96+L96+N96+J96+K96+M96-F96</f>
        <v>0</v>
      </c>
      <c r="F96" s="85"/>
      <c r="G96" s="87"/>
      <c r="H96" s="87"/>
      <c r="I96" s="87"/>
      <c r="J96" s="87"/>
      <c r="K96" s="87"/>
      <c r="L96" s="87"/>
      <c r="M96" s="87"/>
      <c r="N96" s="87"/>
      <c r="O96" s="88"/>
      <c r="P96" s="68" t="s">
        <v>253</v>
      </c>
      <c r="Q96" s="19" t="s">
        <v>88</v>
      </c>
      <c r="R96" s="84">
        <f>T96+AD96-S96</f>
        <v>0</v>
      </c>
      <c r="S96" s="85"/>
      <c r="T96" s="97">
        <f>V96+W96+X96+AA96+AC96+Y96+Z96+AB96-U96</f>
        <v>0</v>
      </c>
      <c r="U96" s="85"/>
      <c r="V96" s="87"/>
      <c r="W96" s="87"/>
      <c r="X96" s="87"/>
      <c r="Y96" s="87"/>
      <c r="Z96" s="87"/>
      <c r="AA96" s="87"/>
      <c r="AB96" s="87"/>
      <c r="AC96" s="87"/>
      <c r="AD96" s="88"/>
    </row>
    <row r="97" spans="1:30" ht="22.5" x14ac:dyDescent="0.2">
      <c r="A97" s="22" t="s">
        <v>212</v>
      </c>
      <c r="B97" s="15" t="s">
        <v>89</v>
      </c>
      <c r="C97" s="84">
        <f>E97+O97-D97</f>
        <v>0</v>
      </c>
      <c r="D97" s="85"/>
      <c r="E97" s="97">
        <f>G97+H97+I97+L97+N97+J97+K97+M97-F97</f>
        <v>0</v>
      </c>
      <c r="F97" s="85"/>
      <c r="G97" s="89"/>
      <c r="H97" s="89"/>
      <c r="I97" s="89"/>
      <c r="J97" s="89"/>
      <c r="K97" s="89"/>
      <c r="L97" s="89"/>
      <c r="M97" s="89"/>
      <c r="N97" s="89"/>
      <c r="O97" s="90"/>
      <c r="P97" s="68" t="s">
        <v>212</v>
      </c>
      <c r="Q97" s="15" t="s">
        <v>89</v>
      </c>
      <c r="R97" s="84">
        <f>T97+AD97-S97</f>
        <v>0</v>
      </c>
      <c r="S97" s="85"/>
      <c r="T97" s="97">
        <f>V97+W97+X97+AA97+AC97+Y97+Z97+AB97-U97</f>
        <v>0</v>
      </c>
      <c r="U97" s="85"/>
      <c r="V97" s="89"/>
      <c r="W97" s="89"/>
      <c r="X97" s="89"/>
      <c r="Y97" s="89"/>
      <c r="Z97" s="89"/>
      <c r="AA97" s="89"/>
      <c r="AB97" s="89"/>
      <c r="AC97" s="89"/>
      <c r="AD97" s="90"/>
    </row>
    <row r="98" spans="1:30" x14ac:dyDescent="0.2">
      <c r="A98" s="22" t="s">
        <v>255</v>
      </c>
      <c r="B98" s="15" t="s">
        <v>254</v>
      </c>
      <c r="C98" s="84">
        <f>E98+O98-D98</f>
        <v>0</v>
      </c>
      <c r="D98" s="85"/>
      <c r="E98" s="97">
        <f>G98+H98+I98+L98+N98+J98+K98+M98-F98</f>
        <v>0</v>
      </c>
      <c r="F98" s="85"/>
      <c r="G98" s="89"/>
      <c r="H98" s="89"/>
      <c r="I98" s="89"/>
      <c r="J98" s="89"/>
      <c r="K98" s="89"/>
      <c r="L98" s="89"/>
      <c r="M98" s="89"/>
      <c r="N98" s="89"/>
      <c r="O98" s="90"/>
      <c r="P98" s="68" t="s">
        <v>255</v>
      </c>
      <c r="Q98" s="15" t="s">
        <v>254</v>
      </c>
      <c r="R98" s="84">
        <f>T98+AD98-S98</f>
        <v>0</v>
      </c>
      <c r="S98" s="85"/>
      <c r="T98" s="97">
        <f>V98+W98+X98+AA98+AC98+Y98+Z98+AB98-U98</f>
        <v>0</v>
      </c>
      <c r="U98" s="85"/>
      <c r="V98" s="89"/>
      <c r="W98" s="89"/>
      <c r="X98" s="89"/>
      <c r="Y98" s="89"/>
      <c r="Z98" s="89"/>
      <c r="AA98" s="89"/>
      <c r="AB98" s="89"/>
      <c r="AC98" s="89"/>
      <c r="AD98" s="90"/>
    </row>
    <row r="99" spans="1:30" ht="19.5" customHeight="1" x14ac:dyDescent="0.2">
      <c r="A99" s="28" t="s">
        <v>37</v>
      </c>
      <c r="B99" s="15" t="s">
        <v>213</v>
      </c>
      <c r="C99" s="97">
        <f>SUM(C100:C102)</f>
        <v>179276520</v>
      </c>
      <c r="D99" s="85"/>
      <c r="E99" s="97">
        <f>SUM(E100:E102)</f>
        <v>179276520</v>
      </c>
      <c r="F99" s="85"/>
      <c r="G99" s="97">
        <f t="shared" ref="G99:O99" si="48">SUM(G100:G102)</f>
        <v>0</v>
      </c>
      <c r="H99" s="97">
        <f t="shared" si="48"/>
        <v>0</v>
      </c>
      <c r="I99" s="97">
        <f t="shared" si="48"/>
        <v>0</v>
      </c>
      <c r="J99" s="97">
        <f t="shared" si="48"/>
        <v>0</v>
      </c>
      <c r="K99" s="97">
        <f t="shared" si="48"/>
        <v>0</v>
      </c>
      <c r="L99" s="97">
        <f t="shared" si="48"/>
        <v>179276520</v>
      </c>
      <c r="M99" s="97">
        <f t="shared" si="48"/>
        <v>0</v>
      </c>
      <c r="N99" s="97">
        <f t="shared" si="48"/>
        <v>0</v>
      </c>
      <c r="O99" s="105">
        <f t="shared" si="48"/>
        <v>0</v>
      </c>
      <c r="P99" s="64" t="s">
        <v>37</v>
      </c>
      <c r="Q99" s="15" t="s">
        <v>213</v>
      </c>
      <c r="R99" s="97">
        <f>SUM(R100:R102)</f>
        <v>0</v>
      </c>
      <c r="S99" s="85"/>
      <c r="T99" s="97">
        <f>SUM(T100:T102)</f>
        <v>0</v>
      </c>
      <c r="U99" s="85"/>
      <c r="V99" s="97">
        <f t="shared" ref="V99:AD99" si="49">SUM(V100:V102)</f>
        <v>0</v>
      </c>
      <c r="W99" s="97">
        <f t="shared" si="49"/>
        <v>0</v>
      </c>
      <c r="X99" s="97">
        <f t="shared" si="49"/>
        <v>0</v>
      </c>
      <c r="Y99" s="97">
        <f t="shared" si="49"/>
        <v>0</v>
      </c>
      <c r="Z99" s="97">
        <f t="shared" si="49"/>
        <v>0</v>
      </c>
      <c r="AA99" s="97">
        <f t="shared" si="49"/>
        <v>0</v>
      </c>
      <c r="AB99" s="97">
        <f t="shared" si="49"/>
        <v>0</v>
      </c>
      <c r="AC99" s="97">
        <f t="shared" si="49"/>
        <v>0</v>
      </c>
      <c r="AD99" s="105">
        <f t="shared" si="49"/>
        <v>0</v>
      </c>
    </row>
    <row r="100" spans="1:30" ht="22.5" x14ac:dyDescent="0.2">
      <c r="A100" s="20" t="s">
        <v>217</v>
      </c>
      <c r="B100" s="19" t="s">
        <v>214</v>
      </c>
      <c r="C100" s="84">
        <f>E100+O100-D100</f>
        <v>0</v>
      </c>
      <c r="D100" s="85"/>
      <c r="E100" s="97">
        <f>G100+H100+I100+L100+N100+J100+K100+M100-F100</f>
        <v>0</v>
      </c>
      <c r="F100" s="85"/>
      <c r="G100" s="87"/>
      <c r="H100" s="87"/>
      <c r="I100" s="87"/>
      <c r="J100" s="87"/>
      <c r="K100" s="87"/>
      <c r="L100" s="87"/>
      <c r="M100" s="87"/>
      <c r="N100" s="87"/>
      <c r="O100" s="88"/>
      <c r="P100" s="57" t="s">
        <v>217</v>
      </c>
      <c r="Q100" s="19" t="s">
        <v>214</v>
      </c>
      <c r="R100" s="84">
        <f>T100+AD100-S100</f>
        <v>0</v>
      </c>
      <c r="S100" s="85"/>
      <c r="T100" s="97">
        <f>V100+W100+X100+AA100+AC100+Y100+Z100+AB100-U100</f>
        <v>0</v>
      </c>
      <c r="U100" s="85"/>
      <c r="V100" s="87"/>
      <c r="W100" s="87"/>
      <c r="X100" s="87"/>
      <c r="Y100" s="87"/>
      <c r="Z100" s="87"/>
      <c r="AA100" s="87"/>
      <c r="AB100" s="87"/>
      <c r="AC100" s="87"/>
      <c r="AD100" s="88"/>
    </row>
    <row r="101" spans="1:30" ht="19.5" customHeight="1" x14ac:dyDescent="0.2">
      <c r="A101" s="21" t="s">
        <v>219</v>
      </c>
      <c r="B101" s="15" t="s">
        <v>215</v>
      </c>
      <c r="C101" s="84">
        <f>E101+O101-D101</f>
        <v>179276520</v>
      </c>
      <c r="D101" s="85"/>
      <c r="E101" s="97">
        <f>G101+H101+I101+L101+N101+J101+K101+M101-F101</f>
        <v>179276520</v>
      </c>
      <c r="F101" s="85"/>
      <c r="G101" s="89"/>
      <c r="H101" s="89"/>
      <c r="I101" s="89"/>
      <c r="J101" s="89"/>
      <c r="K101" s="89"/>
      <c r="L101" s="89">
        <v>179276520</v>
      </c>
      <c r="M101" s="89"/>
      <c r="N101" s="89"/>
      <c r="O101" s="90"/>
      <c r="P101" s="58" t="s">
        <v>219</v>
      </c>
      <c r="Q101" s="15" t="s">
        <v>215</v>
      </c>
      <c r="R101" s="84">
        <f>T101+AD101-S101</f>
        <v>0</v>
      </c>
      <c r="S101" s="85"/>
      <c r="T101" s="97">
        <f>V101+W101+X101+AA101+AC101+Y101+Z101+AB101-U101</f>
        <v>0</v>
      </c>
      <c r="U101" s="85"/>
      <c r="V101" s="89"/>
      <c r="W101" s="89"/>
      <c r="X101" s="89"/>
      <c r="Y101" s="89"/>
      <c r="Z101" s="89"/>
      <c r="AA101" s="89"/>
      <c r="AB101" s="89"/>
      <c r="AC101" s="89"/>
      <c r="AD101" s="90"/>
    </row>
    <row r="102" spans="1:30" ht="19.5" customHeight="1" x14ac:dyDescent="0.2">
      <c r="A102" s="21" t="s">
        <v>218</v>
      </c>
      <c r="B102" s="15" t="s">
        <v>216</v>
      </c>
      <c r="C102" s="84">
        <f>E102+O102-D102</f>
        <v>0</v>
      </c>
      <c r="D102" s="85"/>
      <c r="E102" s="97">
        <f>G102+H102+I102+L102+N102+J102+K102+M102-F102</f>
        <v>0</v>
      </c>
      <c r="F102" s="85"/>
      <c r="G102" s="89"/>
      <c r="H102" s="89"/>
      <c r="I102" s="89"/>
      <c r="J102" s="89"/>
      <c r="K102" s="89"/>
      <c r="L102" s="89"/>
      <c r="M102" s="89"/>
      <c r="N102" s="89"/>
      <c r="O102" s="90"/>
      <c r="P102" s="58" t="s">
        <v>218</v>
      </c>
      <c r="Q102" s="15" t="s">
        <v>216</v>
      </c>
      <c r="R102" s="84">
        <f>T102+AD102-S102</f>
        <v>0</v>
      </c>
      <c r="S102" s="85"/>
      <c r="T102" s="97">
        <f>V102+W102+X102+AA102+AC102+Y102+Z102+AB102-U102</f>
        <v>0</v>
      </c>
      <c r="U102" s="85"/>
      <c r="V102" s="89"/>
      <c r="W102" s="89"/>
      <c r="X102" s="89"/>
      <c r="Y102" s="89"/>
      <c r="Z102" s="89"/>
      <c r="AA102" s="89"/>
      <c r="AB102" s="89"/>
      <c r="AC102" s="89"/>
      <c r="AD102" s="90"/>
    </row>
    <row r="103" spans="1:30" ht="19.5" customHeight="1" x14ac:dyDescent="0.2">
      <c r="A103" s="28" t="s">
        <v>26</v>
      </c>
      <c r="B103" s="15" t="s">
        <v>261</v>
      </c>
      <c r="C103" s="84">
        <f>E103+O103-D103</f>
        <v>7775.38</v>
      </c>
      <c r="D103" s="120"/>
      <c r="E103" s="97">
        <f>G103+H103+I103+L103+N103+J103+K103+M103-F103</f>
        <v>7775.38</v>
      </c>
      <c r="F103" s="120"/>
      <c r="G103" s="89"/>
      <c r="H103" s="89"/>
      <c r="I103" s="89"/>
      <c r="J103" s="89"/>
      <c r="K103" s="89"/>
      <c r="L103" s="89">
        <v>7775.38</v>
      </c>
      <c r="M103" s="89"/>
      <c r="N103" s="89"/>
      <c r="O103" s="90"/>
      <c r="P103" s="64" t="s">
        <v>26</v>
      </c>
      <c r="Q103" s="15" t="s">
        <v>261</v>
      </c>
      <c r="R103" s="84">
        <f>T103+AD103-S103</f>
        <v>0</v>
      </c>
      <c r="S103" s="120"/>
      <c r="T103" s="97">
        <f>V103+W103+X103+AA103+AC103+Y103+Z103+AB103-U103</f>
        <v>0</v>
      </c>
      <c r="U103" s="120"/>
      <c r="V103" s="89"/>
      <c r="W103" s="89"/>
      <c r="X103" s="89"/>
      <c r="Y103" s="89"/>
      <c r="Z103" s="89"/>
      <c r="AA103" s="89"/>
      <c r="AB103" s="89"/>
      <c r="AC103" s="89"/>
      <c r="AD103" s="90"/>
    </row>
    <row r="104" spans="1:30" s="16" customFormat="1" ht="34.5" customHeight="1" x14ac:dyDescent="0.2">
      <c r="A104" s="54" t="s">
        <v>262</v>
      </c>
      <c r="B104" s="29" t="s">
        <v>90</v>
      </c>
      <c r="C104" s="97">
        <f t="shared" ref="C104:O104" si="50">C57+C66+C75+C79+C83+C87+C88+C89+C93+C94+C95+C99+C103</f>
        <v>451112299.51999998</v>
      </c>
      <c r="D104" s="97">
        <f t="shared" si="50"/>
        <v>0</v>
      </c>
      <c r="E104" s="97">
        <f t="shared" si="50"/>
        <v>451112299.51999998</v>
      </c>
      <c r="F104" s="97">
        <f t="shared" si="50"/>
        <v>0</v>
      </c>
      <c r="G104" s="97">
        <f t="shared" si="50"/>
        <v>0</v>
      </c>
      <c r="H104" s="97">
        <f t="shared" si="50"/>
        <v>0</v>
      </c>
      <c r="I104" s="97">
        <f t="shared" si="50"/>
        <v>0</v>
      </c>
      <c r="J104" s="97">
        <f t="shared" si="50"/>
        <v>0</v>
      </c>
      <c r="K104" s="97">
        <f t="shared" si="50"/>
        <v>0</v>
      </c>
      <c r="L104" s="97">
        <f t="shared" si="50"/>
        <v>403864262.24000001</v>
      </c>
      <c r="M104" s="97">
        <f t="shared" si="50"/>
        <v>41178085.689999998</v>
      </c>
      <c r="N104" s="97">
        <f t="shared" si="50"/>
        <v>6069951.5899999999</v>
      </c>
      <c r="O104" s="105">
        <f t="shared" si="50"/>
        <v>0</v>
      </c>
      <c r="P104" s="65" t="s">
        <v>220</v>
      </c>
      <c r="Q104" s="29" t="s">
        <v>90</v>
      </c>
      <c r="R104" s="97">
        <f t="shared" ref="R104:AD104" si="51">R57+R66+R75+R79+R83+R87+R88+R89+R93+R94+R95+R99+R103</f>
        <v>421591128.82999998</v>
      </c>
      <c r="S104" s="97">
        <f t="shared" si="51"/>
        <v>0</v>
      </c>
      <c r="T104" s="97">
        <f t="shared" si="51"/>
        <v>421591128.82999998</v>
      </c>
      <c r="U104" s="97">
        <f t="shared" si="51"/>
        <v>0</v>
      </c>
      <c r="V104" s="97">
        <f t="shared" si="51"/>
        <v>0</v>
      </c>
      <c r="W104" s="97">
        <f t="shared" si="51"/>
        <v>0</v>
      </c>
      <c r="X104" s="97">
        <f t="shared" si="51"/>
        <v>0</v>
      </c>
      <c r="Y104" s="97">
        <f t="shared" si="51"/>
        <v>0</v>
      </c>
      <c r="Z104" s="97">
        <f t="shared" si="51"/>
        <v>0</v>
      </c>
      <c r="AA104" s="97">
        <f t="shared" si="51"/>
        <v>404033309.77999997</v>
      </c>
      <c r="AB104" s="97">
        <f t="shared" si="51"/>
        <v>9846767.1300000008</v>
      </c>
      <c r="AC104" s="97">
        <f t="shared" si="51"/>
        <v>7711051.9199999999</v>
      </c>
      <c r="AD104" s="105">
        <f t="shared" si="51"/>
        <v>0</v>
      </c>
    </row>
    <row r="105" spans="1:30" ht="19.5" customHeight="1" thickBot="1" x14ac:dyDescent="0.25">
      <c r="A105" s="30" t="s">
        <v>23</v>
      </c>
      <c r="B105" s="31" t="s">
        <v>91</v>
      </c>
      <c r="C105" s="107">
        <f t="shared" ref="C105:O105" si="52">C55+C104</f>
        <v>1620662615.6600001</v>
      </c>
      <c r="D105" s="107">
        <f t="shared" si="52"/>
        <v>0</v>
      </c>
      <c r="E105" s="107">
        <f t="shared" si="52"/>
        <v>1620662615.6600001</v>
      </c>
      <c r="F105" s="107">
        <f t="shared" si="52"/>
        <v>0</v>
      </c>
      <c r="G105" s="107">
        <f t="shared" si="52"/>
        <v>0</v>
      </c>
      <c r="H105" s="107">
        <f t="shared" si="52"/>
        <v>0</v>
      </c>
      <c r="I105" s="107">
        <f t="shared" si="52"/>
        <v>0</v>
      </c>
      <c r="J105" s="107">
        <f t="shared" si="52"/>
        <v>0</v>
      </c>
      <c r="K105" s="107">
        <f t="shared" si="52"/>
        <v>0</v>
      </c>
      <c r="L105" s="107">
        <f t="shared" si="52"/>
        <v>1191523781.9200001</v>
      </c>
      <c r="M105" s="107">
        <f t="shared" si="52"/>
        <v>400485707.67000002</v>
      </c>
      <c r="N105" s="107">
        <f t="shared" si="52"/>
        <v>28653126.07</v>
      </c>
      <c r="O105" s="108">
        <f t="shared" si="52"/>
        <v>0</v>
      </c>
      <c r="P105" s="66" t="s">
        <v>23</v>
      </c>
      <c r="Q105" s="31" t="s">
        <v>91</v>
      </c>
      <c r="R105" s="107">
        <f t="shared" ref="R105:AD105" si="53">R55+R104</f>
        <v>1922639952.8699999</v>
      </c>
      <c r="S105" s="107">
        <f t="shared" si="53"/>
        <v>0</v>
      </c>
      <c r="T105" s="107">
        <f t="shared" si="53"/>
        <v>1922639952.8699999</v>
      </c>
      <c r="U105" s="107">
        <f t="shared" si="53"/>
        <v>0</v>
      </c>
      <c r="V105" s="107">
        <f t="shared" si="53"/>
        <v>0</v>
      </c>
      <c r="W105" s="107">
        <f t="shared" si="53"/>
        <v>0</v>
      </c>
      <c r="X105" s="107">
        <f t="shared" si="53"/>
        <v>0</v>
      </c>
      <c r="Y105" s="107">
        <f t="shared" si="53"/>
        <v>0</v>
      </c>
      <c r="Z105" s="107">
        <f t="shared" si="53"/>
        <v>0</v>
      </c>
      <c r="AA105" s="107">
        <f t="shared" si="53"/>
        <v>1185604032.9000001</v>
      </c>
      <c r="AB105" s="107">
        <f t="shared" si="53"/>
        <v>704651938.62</v>
      </c>
      <c r="AC105" s="107">
        <f t="shared" si="53"/>
        <v>32383981.350000001</v>
      </c>
      <c r="AD105" s="108">
        <f t="shared" si="53"/>
        <v>0</v>
      </c>
    </row>
    <row r="106" spans="1:30" x14ac:dyDescent="0.2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4"/>
      <c r="Q106" s="35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x14ac:dyDescent="0.2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7" t="s">
        <v>117</v>
      </c>
      <c r="P107" s="34"/>
      <c r="Q107" s="35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27" t="s">
        <v>118</v>
      </c>
    </row>
    <row r="108" spans="1:30" ht="12.75" customHeight="1" x14ac:dyDescent="0.2">
      <c r="A108" s="126" t="s">
        <v>33</v>
      </c>
      <c r="B108" s="129" t="s">
        <v>1</v>
      </c>
      <c r="C108" s="128" t="s">
        <v>248</v>
      </c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6" t="s">
        <v>33</v>
      </c>
      <c r="Q108" s="129" t="s">
        <v>1</v>
      </c>
      <c r="R108" s="127" t="s">
        <v>126</v>
      </c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</row>
    <row r="109" spans="1:30" ht="135" x14ac:dyDescent="0.2">
      <c r="A109" s="126"/>
      <c r="B109" s="129"/>
      <c r="C109" s="71" t="s">
        <v>122</v>
      </c>
      <c r="D109" s="80" t="s">
        <v>123</v>
      </c>
      <c r="E109" s="9" t="s">
        <v>124</v>
      </c>
      <c r="F109" s="80" t="s">
        <v>125</v>
      </c>
      <c r="G109" s="9" t="s">
        <v>2</v>
      </c>
      <c r="H109" s="9" t="s">
        <v>268</v>
      </c>
      <c r="I109" s="9" t="s">
        <v>3</v>
      </c>
      <c r="J109" s="9" t="s">
        <v>273</v>
      </c>
      <c r="K109" s="9" t="s">
        <v>272</v>
      </c>
      <c r="L109" s="9" t="s">
        <v>4</v>
      </c>
      <c r="M109" s="9" t="s">
        <v>270</v>
      </c>
      <c r="N109" s="9" t="s">
        <v>271</v>
      </c>
      <c r="O109" s="71" t="s">
        <v>5</v>
      </c>
      <c r="P109" s="126"/>
      <c r="Q109" s="129"/>
      <c r="R109" s="71" t="s">
        <v>122</v>
      </c>
      <c r="S109" s="80" t="s">
        <v>123</v>
      </c>
      <c r="T109" s="9" t="s">
        <v>124</v>
      </c>
      <c r="U109" s="80" t="s">
        <v>125</v>
      </c>
      <c r="V109" s="9" t="s">
        <v>2</v>
      </c>
      <c r="W109" s="9" t="s">
        <v>268</v>
      </c>
      <c r="X109" s="9" t="s">
        <v>3</v>
      </c>
      <c r="Y109" s="9" t="s">
        <v>273</v>
      </c>
      <c r="Z109" s="9" t="s">
        <v>272</v>
      </c>
      <c r="AA109" s="9" t="s">
        <v>4</v>
      </c>
      <c r="AB109" s="9" t="s">
        <v>270</v>
      </c>
      <c r="AC109" s="9" t="s">
        <v>271</v>
      </c>
      <c r="AD109" s="71" t="s">
        <v>5</v>
      </c>
    </row>
    <row r="110" spans="1:30" ht="13.5" thickBot="1" x14ac:dyDescent="0.25">
      <c r="A110" s="83">
        <v>1</v>
      </c>
      <c r="B110" s="11">
        <v>2</v>
      </c>
      <c r="C110" s="12">
        <v>3</v>
      </c>
      <c r="D110" s="12">
        <v>4</v>
      </c>
      <c r="E110" s="12">
        <v>5</v>
      </c>
      <c r="F110" s="12">
        <v>6</v>
      </c>
      <c r="G110" s="12">
        <v>7</v>
      </c>
      <c r="H110" s="12">
        <v>8</v>
      </c>
      <c r="I110" s="12">
        <v>9</v>
      </c>
      <c r="J110" s="12">
        <v>10</v>
      </c>
      <c r="K110" s="12">
        <v>11</v>
      </c>
      <c r="L110" s="12">
        <v>12</v>
      </c>
      <c r="M110" s="12">
        <v>13</v>
      </c>
      <c r="N110" s="12">
        <v>14</v>
      </c>
      <c r="O110" s="82">
        <v>15</v>
      </c>
      <c r="P110" s="83">
        <v>1</v>
      </c>
      <c r="Q110" s="10">
        <v>2</v>
      </c>
      <c r="R110" s="12">
        <v>16</v>
      </c>
      <c r="S110" s="12">
        <v>17</v>
      </c>
      <c r="T110" s="12">
        <v>18</v>
      </c>
      <c r="U110" s="12">
        <v>19</v>
      </c>
      <c r="V110" s="12">
        <v>20</v>
      </c>
      <c r="W110" s="12">
        <v>21</v>
      </c>
      <c r="X110" s="12">
        <v>22</v>
      </c>
      <c r="Y110" s="12">
        <v>23</v>
      </c>
      <c r="Z110" s="12">
        <v>24</v>
      </c>
      <c r="AA110" s="12">
        <v>25</v>
      </c>
      <c r="AB110" s="12">
        <v>26</v>
      </c>
      <c r="AC110" s="12">
        <v>27</v>
      </c>
      <c r="AD110" s="81">
        <v>28</v>
      </c>
    </row>
    <row r="111" spans="1:30" x14ac:dyDescent="0.2">
      <c r="A111" s="48" t="s">
        <v>24</v>
      </c>
      <c r="B111" s="42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  <c r="P111" s="75" t="s">
        <v>24</v>
      </c>
      <c r="Q111" s="42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2"/>
    </row>
    <row r="112" spans="1:30" ht="22.5" x14ac:dyDescent="0.2">
      <c r="A112" s="50" t="s">
        <v>25</v>
      </c>
      <c r="B112" s="19" t="s">
        <v>92</v>
      </c>
      <c r="C112" s="84">
        <f>SUM(C113:C116)</f>
        <v>5700000</v>
      </c>
      <c r="D112" s="85"/>
      <c r="E112" s="84">
        <f t="shared" ref="E112:O112" si="54">SUM(E113:E116)</f>
        <v>5700000</v>
      </c>
      <c r="F112" s="84">
        <f t="shared" si="54"/>
        <v>0</v>
      </c>
      <c r="G112" s="84">
        <f t="shared" si="54"/>
        <v>0</v>
      </c>
      <c r="H112" s="84">
        <f t="shared" si="54"/>
        <v>0</v>
      </c>
      <c r="I112" s="84">
        <f t="shared" si="54"/>
        <v>0</v>
      </c>
      <c r="J112" s="84">
        <f t="shared" si="54"/>
        <v>0</v>
      </c>
      <c r="K112" s="84">
        <f t="shared" si="54"/>
        <v>0</v>
      </c>
      <c r="L112" s="84">
        <f t="shared" si="54"/>
        <v>5700000</v>
      </c>
      <c r="M112" s="84">
        <f t="shared" si="54"/>
        <v>0</v>
      </c>
      <c r="N112" s="84">
        <f t="shared" si="54"/>
        <v>0</v>
      </c>
      <c r="O112" s="86">
        <f t="shared" si="54"/>
        <v>0</v>
      </c>
      <c r="P112" s="63" t="s">
        <v>25</v>
      </c>
      <c r="Q112" s="19" t="s">
        <v>92</v>
      </c>
      <c r="R112" s="84">
        <f>SUM(R113:R116)</f>
        <v>5592000</v>
      </c>
      <c r="S112" s="85"/>
      <c r="T112" s="84">
        <f t="shared" ref="T112:AD112" si="55">SUM(T113:T116)</f>
        <v>5592000</v>
      </c>
      <c r="U112" s="84">
        <f t="shared" si="55"/>
        <v>0</v>
      </c>
      <c r="V112" s="84">
        <f t="shared" si="55"/>
        <v>0</v>
      </c>
      <c r="W112" s="84">
        <f t="shared" si="55"/>
        <v>0</v>
      </c>
      <c r="X112" s="84">
        <f t="shared" si="55"/>
        <v>0</v>
      </c>
      <c r="Y112" s="84">
        <f t="shared" si="55"/>
        <v>0</v>
      </c>
      <c r="Z112" s="84">
        <f t="shared" si="55"/>
        <v>0</v>
      </c>
      <c r="AA112" s="84">
        <f t="shared" si="55"/>
        <v>5592000</v>
      </c>
      <c r="AB112" s="84">
        <f t="shared" si="55"/>
        <v>0</v>
      </c>
      <c r="AC112" s="84">
        <f t="shared" si="55"/>
        <v>0</v>
      </c>
      <c r="AD112" s="86">
        <f t="shared" si="55"/>
        <v>0</v>
      </c>
    </row>
    <row r="113" spans="1:30" ht="22.5" x14ac:dyDescent="0.2">
      <c r="A113" s="20" t="s">
        <v>225</v>
      </c>
      <c r="B113" s="19" t="s">
        <v>221</v>
      </c>
      <c r="C113" s="84">
        <f t="shared" ref="C113:C124" si="56">E113+O113-D113</f>
        <v>5700000</v>
      </c>
      <c r="D113" s="85"/>
      <c r="E113" s="97">
        <f t="shared" ref="E113:E118" si="57">G113+H113+I113+L113+N113+J113+K113+M113-F113</f>
        <v>5700000</v>
      </c>
      <c r="F113" s="87"/>
      <c r="G113" s="87"/>
      <c r="H113" s="87"/>
      <c r="I113" s="87"/>
      <c r="J113" s="87"/>
      <c r="K113" s="87"/>
      <c r="L113" s="87">
        <v>5700000</v>
      </c>
      <c r="M113" s="87"/>
      <c r="N113" s="87"/>
      <c r="O113" s="88"/>
      <c r="P113" s="57" t="s">
        <v>225</v>
      </c>
      <c r="Q113" s="19" t="s">
        <v>221</v>
      </c>
      <c r="R113" s="84">
        <f t="shared" ref="R113:R124" si="58">T113+AD113-S113</f>
        <v>5592000</v>
      </c>
      <c r="S113" s="85"/>
      <c r="T113" s="97">
        <f t="shared" ref="T113:T118" si="59">V113+W113+X113+AA113+AC113+Y113+Z113+AB113-U113</f>
        <v>5592000</v>
      </c>
      <c r="U113" s="87"/>
      <c r="V113" s="87"/>
      <c r="W113" s="87"/>
      <c r="X113" s="87"/>
      <c r="Y113" s="87"/>
      <c r="Z113" s="87"/>
      <c r="AA113" s="87">
        <v>5592000</v>
      </c>
      <c r="AB113" s="87"/>
      <c r="AC113" s="87"/>
      <c r="AD113" s="88"/>
    </row>
    <row r="114" spans="1:30" ht="33.75" x14ac:dyDescent="0.2">
      <c r="A114" s="21" t="s">
        <v>226</v>
      </c>
      <c r="B114" s="15" t="s">
        <v>222</v>
      </c>
      <c r="C114" s="84">
        <f t="shared" si="56"/>
        <v>0</v>
      </c>
      <c r="D114" s="85"/>
      <c r="E114" s="97">
        <f t="shared" si="57"/>
        <v>0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90"/>
      <c r="P114" s="58" t="s">
        <v>226</v>
      </c>
      <c r="Q114" s="15" t="s">
        <v>222</v>
      </c>
      <c r="R114" s="84">
        <f t="shared" si="58"/>
        <v>0</v>
      </c>
      <c r="S114" s="85"/>
      <c r="T114" s="97">
        <f t="shared" si="59"/>
        <v>0</v>
      </c>
      <c r="U114" s="89"/>
      <c r="V114" s="89"/>
      <c r="W114" s="89"/>
      <c r="X114" s="89"/>
      <c r="Y114" s="89"/>
      <c r="Z114" s="89"/>
      <c r="AA114" s="89"/>
      <c r="AB114" s="89"/>
      <c r="AC114" s="89"/>
      <c r="AD114" s="90"/>
    </row>
    <row r="115" spans="1:30" ht="22.5" x14ac:dyDescent="0.2">
      <c r="A115" s="21" t="s">
        <v>227</v>
      </c>
      <c r="B115" s="15" t="s">
        <v>223</v>
      </c>
      <c r="C115" s="84">
        <f t="shared" si="56"/>
        <v>0</v>
      </c>
      <c r="D115" s="85"/>
      <c r="E115" s="97">
        <f t="shared" si="57"/>
        <v>0</v>
      </c>
      <c r="F115" s="89"/>
      <c r="G115" s="89"/>
      <c r="H115" s="89"/>
      <c r="I115" s="89"/>
      <c r="J115" s="89"/>
      <c r="K115" s="89"/>
      <c r="L115" s="89"/>
      <c r="M115" s="89"/>
      <c r="N115" s="89"/>
      <c r="O115" s="90"/>
      <c r="P115" s="58" t="s">
        <v>227</v>
      </c>
      <c r="Q115" s="15" t="s">
        <v>223</v>
      </c>
      <c r="R115" s="84">
        <f t="shared" si="58"/>
        <v>0</v>
      </c>
      <c r="S115" s="85"/>
      <c r="T115" s="97">
        <f t="shared" si="59"/>
        <v>0</v>
      </c>
      <c r="U115" s="89"/>
      <c r="V115" s="89"/>
      <c r="W115" s="89"/>
      <c r="X115" s="89"/>
      <c r="Y115" s="89"/>
      <c r="Z115" s="89"/>
      <c r="AA115" s="89"/>
      <c r="AB115" s="89"/>
      <c r="AC115" s="89"/>
      <c r="AD115" s="90"/>
    </row>
    <row r="116" spans="1:30" ht="22.5" x14ac:dyDescent="0.2">
      <c r="A116" s="21" t="s">
        <v>228</v>
      </c>
      <c r="B116" s="15" t="s">
        <v>224</v>
      </c>
      <c r="C116" s="84">
        <f t="shared" si="56"/>
        <v>0</v>
      </c>
      <c r="D116" s="85"/>
      <c r="E116" s="97">
        <f t="shared" si="57"/>
        <v>0</v>
      </c>
      <c r="F116" s="89"/>
      <c r="G116" s="89"/>
      <c r="H116" s="89"/>
      <c r="I116" s="89"/>
      <c r="J116" s="89"/>
      <c r="K116" s="89"/>
      <c r="L116" s="89"/>
      <c r="M116" s="89"/>
      <c r="N116" s="89"/>
      <c r="O116" s="90"/>
      <c r="P116" s="58" t="s">
        <v>228</v>
      </c>
      <c r="Q116" s="15" t="s">
        <v>224</v>
      </c>
      <c r="R116" s="84">
        <f t="shared" si="58"/>
        <v>0</v>
      </c>
      <c r="S116" s="85"/>
      <c r="T116" s="97">
        <f t="shared" si="59"/>
        <v>0</v>
      </c>
      <c r="U116" s="89"/>
      <c r="V116" s="89"/>
      <c r="W116" s="89"/>
      <c r="X116" s="89"/>
      <c r="Y116" s="89"/>
      <c r="Z116" s="89"/>
      <c r="AA116" s="89"/>
      <c r="AB116" s="89"/>
      <c r="AC116" s="89"/>
      <c r="AD116" s="90"/>
    </row>
    <row r="117" spans="1:30" ht="19.5" customHeight="1" x14ac:dyDescent="0.2">
      <c r="A117" s="28" t="s">
        <v>39</v>
      </c>
      <c r="B117" s="15" t="s">
        <v>93</v>
      </c>
      <c r="C117" s="84">
        <f t="shared" si="56"/>
        <v>113921.8</v>
      </c>
      <c r="D117" s="89"/>
      <c r="E117" s="97">
        <f t="shared" si="57"/>
        <v>113921.8</v>
      </c>
      <c r="F117" s="89"/>
      <c r="G117" s="89"/>
      <c r="H117" s="89"/>
      <c r="I117" s="89"/>
      <c r="J117" s="89"/>
      <c r="K117" s="89"/>
      <c r="L117" s="89">
        <v>113921.8</v>
      </c>
      <c r="M117" s="89"/>
      <c r="N117" s="89"/>
      <c r="O117" s="90"/>
      <c r="P117" s="64" t="s">
        <v>39</v>
      </c>
      <c r="Q117" s="15" t="s">
        <v>93</v>
      </c>
      <c r="R117" s="84">
        <f t="shared" si="58"/>
        <v>0</v>
      </c>
      <c r="S117" s="89"/>
      <c r="T117" s="97">
        <f t="shared" si="59"/>
        <v>0</v>
      </c>
      <c r="U117" s="89"/>
      <c r="V117" s="89"/>
      <c r="W117" s="89"/>
      <c r="X117" s="89"/>
      <c r="Y117" s="89"/>
      <c r="Z117" s="89"/>
      <c r="AA117" s="89">
        <v>0</v>
      </c>
      <c r="AB117" s="89"/>
      <c r="AC117" s="89"/>
      <c r="AD117" s="90"/>
    </row>
    <row r="118" spans="1:30" s="16" customFormat="1" ht="19.5" customHeight="1" x14ac:dyDescent="0.2">
      <c r="A118" s="28" t="s">
        <v>26</v>
      </c>
      <c r="B118" s="15" t="s">
        <v>94</v>
      </c>
      <c r="C118" s="84">
        <f t="shared" si="56"/>
        <v>1771217.37</v>
      </c>
      <c r="D118" s="85"/>
      <c r="E118" s="97">
        <f t="shared" si="57"/>
        <v>1771217.37</v>
      </c>
      <c r="F118" s="85"/>
      <c r="G118" s="84">
        <f t="shared" ref="G118:O118" si="60">SUM(G119:G124)</f>
        <v>0</v>
      </c>
      <c r="H118" s="84">
        <f t="shared" si="60"/>
        <v>0</v>
      </c>
      <c r="I118" s="84">
        <f t="shared" si="60"/>
        <v>0</v>
      </c>
      <c r="J118" s="84">
        <f t="shared" si="60"/>
        <v>0</v>
      </c>
      <c r="K118" s="84">
        <f t="shared" si="60"/>
        <v>0</v>
      </c>
      <c r="L118" s="84">
        <f t="shared" si="60"/>
        <v>1771217.37</v>
      </c>
      <c r="M118" s="84">
        <f t="shared" si="60"/>
        <v>0</v>
      </c>
      <c r="N118" s="84">
        <f t="shared" si="60"/>
        <v>0</v>
      </c>
      <c r="O118" s="86">
        <f t="shared" si="60"/>
        <v>0</v>
      </c>
      <c r="P118" s="64" t="s">
        <v>26</v>
      </c>
      <c r="Q118" s="15" t="s">
        <v>94</v>
      </c>
      <c r="R118" s="84">
        <f t="shared" si="58"/>
        <v>750834.15</v>
      </c>
      <c r="S118" s="85"/>
      <c r="T118" s="97">
        <f t="shared" si="59"/>
        <v>750834.15</v>
      </c>
      <c r="U118" s="85"/>
      <c r="V118" s="84">
        <f t="shared" ref="V118:AD118" si="61">SUM(V119:V124)</f>
        <v>0</v>
      </c>
      <c r="W118" s="84">
        <f t="shared" si="61"/>
        <v>0</v>
      </c>
      <c r="X118" s="84">
        <f t="shared" si="61"/>
        <v>0</v>
      </c>
      <c r="Y118" s="84">
        <f t="shared" si="61"/>
        <v>0</v>
      </c>
      <c r="Z118" s="84">
        <f t="shared" si="61"/>
        <v>0</v>
      </c>
      <c r="AA118" s="84">
        <f t="shared" si="61"/>
        <v>750834.15</v>
      </c>
      <c r="AB118" s="84">
        <f t="shared" si="61"/>
        <v>0</v>
      </c>
      <c r="AC118" s="84">
        <f t="shared" si="61"/>
        <v>0</v>
      </c>
      <c r="AD118" s="86">
        <f t="shared" si="61"/>
        <v>0</v>
      </c>
    </row>
    <row r="119" spans="1:30" ht="33.75" x14ac:dyDescent="0.2">
      <c r="A119" s="20" t="s">
        <v>229</v>
      </c>
      <c r="B119" s="19" t="s">
        <v>95</v>
      </c>
      <c r="C119" s="84">
        <f t="shared" si="56"/>
        <v>0</v>
      </c>
      <c r="D119" s="85"/>
      <c r="E119" s="97">
        <f t="shared" ref="E119:E124" si="62">G119+H119+I119+L119+N119+J119+K119+M119-F119</f>
        <v>0</v>
      </c>
      <c r="F119" s="85"/>
      <c r="G119" s="87"/>
      <c r="H119" s="87"/>
      <c r="I119" s="87"/>
      <c r="J119" s="87"/>
      <c r="K119" s="87"/>
      <c r="L119" s="87">
        <v>0</v>
      </c>
      <c r="M119" s="87"/>
      <c r="N119" s="87"/>
      <c r="O119" s="88"/>
      <c r="P119" s="57" t="s">
        <v>229</v>
      </c>
      <c r="Q119" s="19" t="s">
        <v>95</v>
      </c>
      <c r="R119" s="84">
        <f t="shared" si="58"/>
        <v>0</v>
      </c>
      <c r="S119" s="85"/>
      <c r="T119" s="97">
        <f t="shared" ref="T119:T124" si="63">V119+W119+X119+AA119+AC119+Y119+Z119+AB119-U119</f>
        <v>0</v>
      </c>
      <c r="U119" s="85"/>
      <c r="V119" s="87"/>
      <c r="W119" s="87"/>
      <c r="X119" s="87"/>
      <c r="Y119" s="87"/>
      <c r="Z119" s="87"/>
      <c r="AA119" s="87"/>
      <c r="AB119" s="87"/>
      <c r="AC119" s="87"/>
      <c r="AD119" s="88"/>
    </row>
    <row r="120" spans="1:30" ht="22.5" x14ac:dyDescent="0.2">
      <c r="A120" s="21" t="s">
        <v>245</v>
      </c>
      <c r="B120" s="15" t="s">
        <v>96</v>
      </c>
      <c r="C120" s="84">
        <f t="shared" si="56"/>
        <v>170165.04</v>
      </c>
      <c r="D120" s="85"/>
      <c r="E120" s="97">
        <f t="shared" si="62"/>
        <v>170165.04</v>
      </c>
      <c r="F120" s="85"/>
      <c r="G120" s="89"/>
      <c r="H120" s="89"/>
      <c r="I120" s="89"/>
      <c r="J120" s="89"/>
      <c r="K120" s="89"/>
      <c r="L120" s="89">
        <v>170165.04</v>
      </c>
      <c r="M120" s="89"/>
      <c r="N120" s="89"/>
      <c r="O120" s="90"/>
      <c r="P120" s="58" t="s">
        <v>245</v>
      </c>
      <c r="Q120" s="15" t="s">
        <v>96</v>
      </c>
      <c r="R120" s="84">
        <f t="shared" si="58"/>
        <v>70634.259999999995</v>
      </c>
      <c r="S120" s="85"/>
      <c r="T120" s="97">
        <f t="shared" si="63"/>
        <v>70634.259999999995</v>
      </c>
      <c r="U120" s="85"/>
      <c r="V120" s="89"/>
      <c r="W120" s="89"/>
      <c r="X120" s="89"/>
      <c r="Y120" s="89"/>
      <c r="Z120" s="89"/>
      <c r="AA120" s="89">
        <v>70634.259999999995</v>
      </c>
      <c r="AB120" s="89"/>
      <c r="AC120" s="89"/>
      <c r="AD120" s="90"/>
    </row>
    <row r="121" spans="1:30" ht="22.5" x14ac:dyDescent="0.2">
      <c r="A121" s="21" t="s">
        <v>40</v>
      </c>
      <c r="B121" s="15" t="s">
        <v>97</v>
      </c>
      <c r="C121" s="84">
        <f t="shared" si="56"/>
        <v>0</v>
      </c>
      <c r="D121" s="85"/>
      <c r="E121" s="97">
        <f t="shared" si="62"/>
        <v>0</v>
      </c>
      <c r="F121" s="85"/>
      <c r="G121" s="89"/>
      <c r="H121" s="89"/>
      <c r="I121" s="89"/>
      <c r="J121" s="89"/>
      <c r="K121" s="89"/>
      <c r="L121" s="89"/>
      <c r="M121" s="89"/>
      <c r="N121" s="89"/>
      <c r="O121" s="90"/>
      <c r="P121" s="58" t="s">
        <v>40</v>
      </c>
      <c r="Q121" s="15" t="s">
        <v>97</v>
      </c>
      <c r="R121" s="84">
        <f t="shared" si="58"/>
        <v>0</v>
      </c>
      <c r="S121" s="85"/>
      <c r="T121" s="97">
        <f t="shared" si="63"/>
        <v>0</v>
      </c>
      <c r="U121" s="85"/>
      <c r="V121" s="89"/>
      <c r="W121" s="89"/>
      <c r="X121" s="89"/>
      <c r="Y121" s="89"/>
      <c r="Z121" s="89"/>
      <c r="AA121" s="89"/>
      <c r="AB121" s="89"/>
      <c r="AC121" s="89"/>
      <c r="AD121" s="90"/>
    </row>
    <row r="122" spans="1:30" ht="22.5" x14ac:dyDescent="0.2">
      <c r="A122" s="23" t="s">
        <v>27</v>
      </c>
      <c r="B122" s="15" t="s">
        <v>98</v>
      </c>
      <c r="C122" s="84">
        <f t="shared" si="56"/>
        <v>0</v>
      </c>
      <c r="D122" s="85"/>
      <c r="E122" s="97">
        <f t="shared" si="62"/>
        <v>0</v>
      </c>
      <c r="F122" s="85"/>
      <c r="G122" s="89"/>
      <c r="H122" s="89"/>
      <c r="I122" s="89"/>
      <c r="J122" s="89"/>
      <c r="K122" s="89"/>
      <c r="L122" s="89"/>
      <c r="M122" s="89"/>
      <c r="N122" s="89"/>
      <c r="O122" s="90"/>
      <c r="P122" s="76" t="s">
        <v>27</v>
      </c>
      <c r="Q122" s="15" t="s">
        <v>98</v>
      </c>
      <c r="R122" s="84">
        <f t="shared" si="58"/>
        <v>0</v>
      </c>
      <c r="S122" s="85"/>
      <c r="T122" s="97">
        <f t="shared" si="63"/>
        <v>0</v>
      </c>
      <c r="U122" s="85"/>
      <c r="V122" s="89"/>
      <c r="W122" s="89"/>
      <c r="X122" s="89"/>
      <c r="Y122" s="89"/>
      <c r="Z122" s="89"/>
      <c r="AA122" s="89"/>
      <c r="AB122" s="89"/>
      <c r="AC122" s="89"/>
      <c r="AD122" s="90"/>
    </row>
    <row r="123" spans="1:30" ht="24.75" customHeight="1" x14ac:dyDescent="0.2">
      <c r="A123" s="21" t="s">
        <v>246</v>
      </c>
      <c r="B123" s="15" t="s">
        <v>99</v>
      </c>
      <c r="C123" s="84">
        <f t="shared" si="56"/>
        <v>0</v>
      </c>
      <c r="D123" s="85"/>
      <c r="E123" s="97">
        <f t="shared" si="62"/>
        <v>0</v>
      </c>
      <c r="F123" s="85"/>
      <c r="G123" s="89"/>
      <c r="H123" s="89"/>
      <c r="I123" s="89"/>
      <c r="J123" s="89"/>
      <c r="K123" s="89"/>
      <c r="L123" s="89"/>
      <c r="M123" s="89"/>
      <c r="N123" s="89"/>
      <c r="O123" s="90"/>
      <c r="P123" s="58" t="s">
        <v>246</v>
      </c>
      <c r="Q123" s="15" t="s">
        <v>99</v>
      </c>
      <c r="R123" s="84">
        <f t="shared" si="58"/>
        <v>0</v>
      </c>
      <c r="S123" s="85"/>
      <c r="T123" s="97">
        <f t="shared" si="63"/>
        <v>0</v>
      </c>
      <c r="U123" s="85"/>
      <c r="V123" s="89"/>
      <c r="W123" s="89"/>
      <c r="X123" s="89"/>
      <c r="Y123" s="89"/>
      <c r="Z123" s="89"/>
      <c r="AA123" s="89"/>
      <c r="AB123" s="89"/>
      <c r="AC123" s="89"/>
      <c r="AD123" s="90"/>
    </row>
    <row r="124" spans="1:30" ht="33.75" x14ac:dyDescent="0.2">
      <c r="A124" s="21" t="s">
        <v>247</v>
      </c>
      <c r="B124" s="15" t="s">
        <v>100</v>
      </c>
      <c r="C124" s="84">
        <f t="shared" si="56"/>
        <v>1601052.33</v>
      </c>
      <c r="D124" s="85"/>
      <c r="E124" s="97">
        <f t="shared" si="62"/>
        <v>1601052.33</v>
      </c>
      <c r="F124" s="85"/>
      <c r="G124" s="89"/>
      <c r="H124" s="89"/>
      <c r="I124" s="89"/>
      <c r="J124" s="89"/>
      <c r="K124" s="89"/>
      <c r="L124" s="89">
        <v>1601052.33</v>
      </c>
      <c r="M124" s="89"/>
      <c r="N124" s="89"/>
      <c r="O124" s="90"/>
      <c r="P124" s="58" t="s">
        <v>247</v>
      </c>
      <c r="Q124" s="15" t="s">
        <v>100</v>
      </c>
      <c r="R124" s="84">
        <f t="shared" si="58"/>
        <v>680199.89</v>
      </c>
      <c r="S124" s="85"/>
      <c r="T124" s="97">
        <f t="shared" si="63"/>
        <v>680199.89</v>
      </c>
      <c r="U124" s="85"/>
      <c r="V124" s="89"/>
      <c r="W124" s="89"/>
      <c r="X124" s="89"/>
      <c r="Y124" s="89"/>
      <c r="Z124" s="89"/>
      <c r="AA124" s="89">
        <v>680199.89</v>
      </c>
      <c r="AB124" s="89"/>
      <c r="AC124" s="89"/>
      <c r="AD124" s="90"/>
    </row>
    <row r="125" spans="1:30" s="16" customFormat="1" ht="19.5" customHeight="1" x14ac:dyDescent="0.2">
      <c r="A125" s="28" t="s">
        <v>28</v>
      </c>
      <c r="B125" s="15" t="s">
        <v>101</v>
      </c>
      <c r="C125" s="97">
        <f>SUM(C127:C129)</f>
        <v>17</v>
      </c>
      <c r="D125" s="85"/>
      <c r="E125" s="97">
        <f>SUM(E127:E129)</f>
        <v>17</v>
      </c>
      <c r="F125" s="85"/>
      <c r="G125" s="97">
        <f t="shared" ref="G125:O125" si="64">SUM(G127:G129)</f>
        <v>0</v>
      </c>
      <c r="H125" s="97">
        <f t="shared" si="64"/>
        <v>0</v>
      </c>
      <c r="I125" s="97">
        <f t="shared" si="64"/>
        <v>0</v>
      </c>
      <c r="J125" s="97">
        <f t="shared" si="64"/>
        <v>0</v>
      </c>
      <c r="K125" s="97">
        <f t="shared" si="64"/>
        <v>0</v>
      </c>
      <c r="L125" s="97">
        <f t="shared" si="64"/>
        <v>17</v>
      </c>
      <c r="M125" s="97">
        <f t="shared" si="64"/>
        <v>0</v>
      </c>
      <c r="N125" s="97">
        <f t="shared" si="64"/>
        <v>0</v>
      </c>
      <c r="O125" s="105">
        <f t="shared" si="64"/>
        <v>0</v>
      </c>
      <c r="P125" s="64" t="s">
        <v>28</v>
      </c>
      <c r="Q125" s="15" t="s">
        <v>101</v>
      </c>
      <c r="R125" s="97">
        <f>SUM(R127:R129)</f>
        <v>0</v>
      </c>
      <c r="S125" s="85"/>
      <c r="T125" s="97">
        <f>SUM(T127:T129)</f>
        <v>0</v>
      </c>
      <c r="U125" s="85"/>
      <c r="V125" s="97">
        <f t="shared" ref="V125:AD125" si="65">SUM(V127:V129)</f>
        <v>0</v>
      </c>
      <c r="W125" s="97">
        <f t="shared" si="65"/>
        <v>0</v>
      </c>
      <c r="X125" s="97">
        <f t="shared" si="65"/>
        <v>0</v>
      </c>
      <c r="Y125" s="97">
        <f t="shared" si="65"/>
        <v>0</v>
      </c>
      <c r="Z125" s="97">
        <f t="shared" si="65"/>
        <v>0</v>
      </c>
      <c r="AA125" s="97">
        <f t="shared" si="65"/>
        <v>0</v>
      </c>
      <c r="AB125" s="97">
        <f t="shared" si="65"/>
        <v>0</v>
      </c>
      <c r="AC125" s="97">
        <f t="shared" si="65"/>
        <v>0</v>
      </c>
      <c r="AD125" s="105">
        <f t="shared" si="65"/>
        <v>0</v>
      </c>
    </row>
    <row r="126" spans="1:30" ht="33.75" x14ac:dyDescent="0.2">
      <c r="A126" s="22" t="s">
        <v>230</v>
      </c>
      <c r="B126" s="19" t="s">
        <v>102</v>
      </c>
      <c r="C126" s="111" t="s">
        <v>239</v>
      </c>
      <c r="D126" s="111" t="s">
        <v>239</v>
      </c>
      <c r="E126" s="111" t="s">
        <v>239</v>
      </c>
      <c r="F126" s="111" t="s">
        <v>239</v>
      </c>
      <c r="G126" s="111" t="s">
        <v>239</v>
      </c>
      <c r="H126" s="111" t="s">
        <v>239</v>
      </c>
      <c r="I126" s="111" t="s">
        <v>239</v>
      </c>
      <c r="J126" s="111" t="s">
        <v>239</v>
      </c>
      <c r="K126" s="111" t="s">
        <v>239</v>
      </c>
      <c r="L126" s="111" t="s">
        <v>239</v>
      </c>
      <c r="M126" s="111" t="s">
        <v>239</v>
      </c>
      <c r="N126" s="111" t="s">
        <v>239</v>
      </c>
      <c r="O126" s="112" t="s">
        <v>239</v>
      </c>
      <c r="P126" s="68" t="s">
        <v>230</v>
      </c>
      <c r="Q126" s="19" t="s">
        <v>102</v>
      </c>
      <c r="R126" s="67" t="s">
        <v>239</v>
      </c>
      <c r="S126" s="67" t="s">
        <v>239</v>
      </c>
      <c r="T126" s="67" t="s">
        <v>239</v>
      </c>
      <c r="U126" s="67" t="s">
        <v>239</v>
      </c>
      <c r="V126" s="67" t="s">
        <v>239</v>
      </c>
      <c r="W126" s="67" t="s">
        <v>239</v>
      </c>
      <c r="X126" s="67" t="s">
        <v>239</v>
      </c>
      <c r="Y126" s="67" t="s">
        <v>239</v>
      </c>
      <c r="Z126" s="67" t="s">
        <v>239</v>
      </c>
      <c r="AA126" s="67" t="s">
        <v>239</v>
      </c>
      <c r="AB126" s="67" t="s">
        <v>239</v>
      </c>
      <c r="AC126" s="67" t="s">
        <v>239</v>
      </c>
      <c r="AD126" s="79" t="s">
        <v>239</v>
      </c>
    </row>
    <row r="127" spans="1:30" ht="19.5" customHeight="1" x14ac:dyDescent="0.2">
      <c r="A127" s="21" t="s">
        <v>29</v>
      </c>
      <c r="B127" s="15" t="s">
        <v>103</v>
      </c>
      <c r="C127" s="84">
        <f t="shared" ref="C127:C132" si="66">E127+O127-D127</f>
        <v>0</v>
      </c>
      <c r="D127" s="85"/>
      <c r="E127" s="97">
        <f t="shared" ref="E127:E132" si="67">G127+H127+I127+L127+N127+J127+K127+M127-F127</f>
        <v>0</v>
      </c>
      <c r="F127" s="85"/>
      <c r="G127" s="89"/>
      <c r="H127" s="89"/>
      <c r="I127" s="89"/>
      <c r="J127" s="89"/>
      <c r="K127" s="89"/>
      <c r="L127" s="89"/>
      <c r="M127" s="89"/>
      <c r="N127" s="89"/>
      <c r="O127" s="90"/>
      <c r="P127" s="58" t="s">
        <v>29</v>
      </c>
      <c r="Q127" s="15" t="s">
        <v>103</v>
      </c>
      <c r="R127" s="84">
        <f t="shared" ref="R127:R132" si="68">T127+AD127-S127</f>
        <v>0</v>
      </c>
      <c r="S127" s="85"/>
      <c r="T127" s="97">
        <f t="shared" ref="T127:T132" si="69">V127+W127+X127+AA127+AC127+Y127+Z127+AB127-U127</f>
        <v>0</v>
      </c>
      <c r="U127" s="85"/>
      <c r="V127" s="89"/>
      <c r="W127" s="89"/>
      <c r="X127" s="89"/>
      <c r="Y127" s="89"/>
      <c r="Z127" s="89"/>
      <c r="AA127" s="89"/>
      <c r="AB127" s="89"/>
      <c r="AC127" s="89"/>
      <c r="AD127" s="90"/>
    </row>
    <row r="128" spans="1:30" ht="22.5" x14ac:dyDescent="0.2">
      <c r="A128" s="21" t="s">
        <v>41</v>
      </c>
      <c r="B128" s="15" t="s">
        <v>104</v>
      </c>
      <c r="C128" s="84">
        <f t="shared" si="66"/>
        <v>17</v>
      </c>
      <c r="D128" s="85"/>
      <c r="E128" s="97">
        <f t="shared" si="67"/>
        <v>17</v>
      </c>
      <c r="F128" s="85"/>
      <c r="G128" s="89"/>
      <c r="H128" s="89"/>
      <c r="I128" s="89"/>
      <c r="J128" s="89"/>
      <c r="K128" s="89"/>
      <c r="L128" s="89">
        <v>17</v>
      </c>
      <c r="M128" s="89"/>
      <c r="N128" s="89"/>
      <c r="O128" s="90"/>
      <c r="P128" s="58" t="s">
        <v>41</v>
      </c>
      <c r="Q128" s="15" t="s">
        <v>104</v>
      </c>
      <c r="R128" s="84">
        <f t="shared" si="68"/>
        <v>0</v>
      </c>
      <c r="S128" s="85"/>
      <c r="T128" s="97">
        <f t="shared" si="69"/>
        <v>0</v>
      </c>
      <c r="U128" s="85"/>
      <c r="V128" s="89"/>
      <c r="W128" s="89"/>
      <c r="X128" s="89"/>
      <c r="Y128" s="89"/>
      <c r="Z128" s="89"/>
      <c r="AA128" s="89"/>
      <c r="AB128" s="89"/>
      <c r="AC128" s="89"/>
      <c r="AD128" s="90"/>
    </row>
    <row r="129" spans="1:30" ht="19.5" customHeight="1" x14ac:dyDescent="0.2">
      <c r="A129" s="23" t="s">
        <v>231</v>
      </c>
      <c r="B129" s="15" t="s">
        <v>105</v>
      </c>
      <c r="C129" s="84">
        <f t="shared" si="66"/>
        <v>0</v>
      </c>
      <c r="D129" s="85"/>
      <c r="E129" s="97">
        <f t="shared" si="67"/>
        <v>0</v>
      </c>
      <c r="F129" s="85"/>
      <c r="G129" s="89"/>
      <c r="H129" s="89"/>
      <c r="I129" s="89"/>
      <c r="J129" s="89"/>
      <c r="K129" s="89"/>
      <c r="L129" s="89"/>
      <c r="M129" s="89"/>
      <c r="N129" s="89"/>
      <c r="O129" s="90"/>
      <c r="P129" s="76" t="s">
        <v>231</v>
      </c>
      <c r="Q129" s="15" t="s">
        <v>105</v>
      </c>
      <c r="R129" s="84">
        <f t="shared" si="68"/>
        <v>0</v>
      </c>
      <c r="S129" s="85"/>
      <c r="T129" s="97">
        <f t="shared" si="69"/>
        <v>0</v>
      </c>
      <c r="U129" s="85"/>
      <c r="V129" s="89"/>
      <c r="W129" s="89"/>
      <c r="X129" s="89"/>
      <c r="Y129" s="89"/>
      <c r="Z129" s="89"/>
      <c r="AA129" s="89"/>
      <c r="AB129" s="89"/>
      <c r="AC129" s="89"/>
      <c r="AD129" s="90"/>
    </row>
    <row r="130" spans="1:30" ht="19.5" customHeight="1" x14ac:dyDescent="0.2">
      <c r="A130" s="121" t="s">
        <v>22</v>
      </c>
      <c r="B130" s="15" t="s">
        <v>264</v>
      </c>
      <c r="C130" s="84">
        <f t="shared" si="66"/>
        <v>0</v>
      </c>
      <c r="D130" s="122"/>
      <c r="E130" s="97">
        <f t="shared" si="67"/>
        <v>0</v>
      </c>
      <c r="F130" s="122"/>
      <c r="G130" s="89"/>
      <c r="H130" s="89"/>
      <c r="I130" s="89"/>
      <c r="J130" s="89"/>
      <c r="K130" s="89"/>
      <c r="L130" s="89"/>
      <c r="M130" s="89"/>
      <c r="N130" s="89"/>
      <c r="O130" s="90"/>
      <c r="P130" s="78" t="s">
        <v>22</v>
      </c>
      <c r="Q130" s="15" t="s">
        <v>264</v>
      </c>
      <c r="R130" s="84">
        <f t="shared" si="68"/>
        <v>0</v>
      </c>
      <c r="S130" s="122"/>
      <c r="T130" s="97">
        <f t="shared" si="69"/>
        <v>0</v>
      </c>
      <c r="U130" s="122"/>
      <c r="V130" s="89"/>
      <c r="W130" s="89"/>
      <c r="X130" s="89"/>
      <c r="Y130" s="89"/>
      <c r="Z130" s="89"/>
      <c r="AA130" s="89"/>
      <c r="AB130" s="89"/>
      <c r="AC130" s="89"/>
      <c r="AD130" s="90"/>
    </row>
    <row r="131" spans="1:30" ht="19.5" customHeight="1" x14ac:dyDescent="0.2">
      <c r="A131" s="121" t="s">
        <v>263</v>
      </c>
      <c r="B131" s="15" t="s">
        <v>265</v>
      </c>
      <c r="C131" s="84">
        <f t="shared" si="66"/>
        <v>6753820.5300000003</v>
      </c>
      <c r="D131" s="122"/>
      <c r="E131" s="97">
        <f t="shared" si="67"/>
        <v>6753820.5300000003</v>
      </c>
      <c r="F131" s="122"/>
      <c r="G131" s="89"/>
      <c r="H131" s="89"/>
      <c r="I131" s="89"/>
      <c r="J131" s="89"/>
      <c r="K131" s="89"/>
      <c r="L131" s="89">
        <v>6883.08</v>
      </c>
      <c r="M131" s="89">
        <v>5479908.5199999996</v>
      </c>
      <c r="N131" s="89">
        <v>1267028.93</v>
      </c>
      <c r="O131" s="90"/>
      <c r="P131" s="78" t="s">
        <v>263</v>
      </c>
      <c r="Q131" s="15" t="s">
        <v>265</v>
      </c>
      <c r="R131" s="84">
        <f t="shared" si="68"/>
        <v>3601040.65</v>
      </c>
      <c r="S131" s="122"/>
      <c r="T131" s="97">
        <f t="shared" si="69"/>
        <v>3601040.65</v>
      </c>
      <c r="U131" s="122"/>
      <c r="V131" s="89"/>
      <c r="W131" s="89"/>
      <c r="X131" s="89"/>
      <c r="Y131" s="89"/>
      <c r="Z131" s="89"/>
      <c r="AA131" s="89">
        <v>0</v>
      </c>
      <c r="AB131" s="89">
        <v>1676743.19</v>
      </c>
      <c r="AC131" s="89">
        <v>1924297.46</v>
      </c>
      <c r="AD131" s="90"/>
    </row>
    <row r="132" spans="1:30" ht="19.5" customHeight="1" x14ac:dyDescent="0.2">
      <c r="A132" s="121" t="s">
        <v>252</v>
      </c>
      <c r="B132" s="15" t="s">
        <v>266</v>
      </c>
      <c r="C132" s="84">
        <f t="shared" si="66"/>
        <v>0</v>
      </c>
      <c r="D132" s="122"/>
      <c r="E132" s="97">
        <f t="shared" si="67"/>
        <v>0</v>
      </c>
      <c r="F132" s="122"/>
      <c r="G132" s="89"/>
      <c r="H132" s="89"/>
      <c r="I132" s="89"/>
      <c r="J132" s="89"/>
      <c r="K132" s="89"/>
      <c r="L132" s="89"/>
      <c r="M132" s="89"/>
      <c r="N132" s="89"/>
      <c r="O132" s="90"/>
      <c r="P132" s="78" t="s">
        <v>252</v>
      </c>
      <c r="Q132" s="15" t="s">
        <v>266</v>
      </c>
      <c r="R132" s="84">
        <f t="shared" si="68"/>
        <v>0</v>
      </c>
      <c r="S132" s="122"/>
      <c r="T132" s="97">
        <f t="shared" si="69"/>
        <v>0</v>
      </c>
      <c r="U132" s="122"/>
      <c r="V132" s="89"/>
      <c r="W132" s="89"/>
      <c r="X132" s="89"/>
      <c r="Y132" s="89"/>
      <c r="Z132" s="89"/>
      <c r="AA132" s="89"/>
      <c r="AB132" s="89"/>
      <c r="AC132" s="89"/>
      <c r="AD132" s="90"/>
    </row>
    <row r="133" spans="1:30" s="16" customFormat="1" ht="22.5" x14ac:dyDescent="0.2">
      <c r="A133" s="32" t="s">
        <v>267</v>
      </c>
      <c r="B133" s="33" t="s">
        <v>106</v>
      </c>
      <c r="C133" s="97">
        <f t="shared" ref="C133:O133" si="70">C112+C117+C118+C125+C130+C131+C132</f>
        <v>14338976.699999999</v>
      </c>
      <c r="D133" s="97">
        <f t="shared" si="70"/>
        <v>0</v>
      </c>
      <c r="E133" s="97">
        <f t="shared" si="70"/>
        <v>14338976.699999999</v>
      </c>
      <c r="F133" s="97">
        <f t="shared" si="70"/>
        <v>0</v>
      </c>
      <c r="G133" s="97">
        <f t="shared" si="70"/>
        <v>0</v>
      </c>
      <c r="H133" s="97">
        <f t="shared" si="70"/>
        <v>0</v>
      </c>
      <c r="I133" s="97">
        <f t="shared" si="70"/>
        <v>0</v>
      </c>
      <c r="J133" s="97">
        <f t="shared" si="70"/>
        <v>0</v>
      </c>
      <c r="K133" s="97">
        <f t="shared" si="70"/>
        <v>0</v>
      </c>
      <c r="L133" s="97">
        <f t="shared" si="70"/>
        <v>7592039.25</v>
      </c>
      <c r="M133" s="97">
        <f t="shared" si="70"/>
        <v>5479908.5199999996</v>
      </c>
      <c r="N133" s="97">
        <f t="shared" si="70"/>
        <v>1267028.93</v>
      </c>
      <c r="O133" s="105">
        <f t="shared" si="70"/>
        <v>0</v>
      </c>
      <c r="P133" s="69" t="s">
        <v>267</v>
      </c>
      <c r="Q133" s="33" t="s">
        <v>106</v>
      </c>
      <c r="R133" s="97">
        <f t="shared" ref="R133:AD133" si="71">R112+R117+R118+R125+R130+R131+R132</f>
        <v>9943874.8000000007</v>
      </c>
      <c r="S133" s="97">
        <f t="shared" si="71"/>
        <v>0</v>
      </c>
      <c r="T133" s="97">
        <f t="shared" si="71"/>
        <v>9943874.8000000007</v>
      </c>
      <c r="U133" s="97">
        <f t="shared" si="71"/>
        <v>0</v>
      </c>
      <c r="V133" s="97">
        <f t="shared" si="71"/>
        <v>0</v>
      </c>
      <c r="W133" s="97">
        <f t="shared" si="71"/>
        <v>0</v>
      </c>
      <c r="X133" s="97">
        <f t="shared" si="71"/>
        <v>0</v>
      </c>
      <c r="Y133" s="97">
        <f t="shared" si="71"/>
        <v>0</v>
      </c>
      <c r="Z133" s="97">
        <f t="shared" si="71"/>
        <v>0</v>
      </c>
      <c r="AA133" s="97">
        <f t="shared" si="71"/>
        <v>6342834.1500000004</v>
      </c>
      <c r="AB133" s="97">
        <f t="shared" si="71"/>
        <v>1676743.19</v>
      </c>
      <c r="AC133" s="97">
        <f t="shared" si="71"/>
        <v>1924297.46</v>
      </c>
      <c r="AD133" s="105">
        <f t="shared" si="71"/>
        <v>0</v>
      </c>
    </row>
    <row r="134" spans="1:30" x14ac:dyDescent="0.2">
      <c r="A134" s="41" t="s">
        <v>30</v>
      </c>
      <c r="B134" s="53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10"/>
      <c r="P134" s="49" t="s">
        <v>30</v>
      </c>
      <c r="Q134" s="53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10"/>
    </row>
    <row r="135" spans="1:30" s="16" customFormat="1" ht="19.5" customHeight="1" x14ac:dyDescent="0.2">
      <c r="A135" s="46" t="s">
        <v>119</v>
      </c>
      <c r="B135" s="19" t="s">
        <v>107</v>
      </c>
      <c r="C135" s="84">
        <f>C136+C141</f>
        <v>1606323638.96</v>
      </c>
      <c r="D135" s="85"/>
      <c r="E135" s="84">
        <f>E136+E141</f>
        <v>1606323638.96</v>
      </c>
      <c r="F135" s="85"/>
      <c r="G135" s="84">
        <f t="shared" ref="G135:O135" si="72">G136+G141</f>
        <v>0</v>
      </c>
      <c r="H135" s="84">
        <f t="shared" si="72"/>
        <v>0</v>
      </c>
      <c r="I135" s="84">
        <f t="shared" si="72"/>
        <v>0</v>
      </c>
      <c r="J135" s="84">
        <f t="shared" si="72"/>
        <v>0</v>
      </c>
      <c r="K135" s="84">
        <f t="shared" si="72"/>
        <v>0</v>
      </c>
      <c r="L135" s="84">
        <f t="shared" si="72"/>
        <v>1183931742.6700001</v>
      </c>
      <c r="M135" s="84">
        <f t="shared" si="72"/>
        <v>395005799.14999998</v>
      </c>
      <c r="N135" s="84">
        <f t="shared" si="72"/>
        <v>27386097.140000001</v>
      </c>
      <c r="O135" s="86">
        <f t="shared" si="72"/>
        <v>0</v>
      </c>
      <c r="P135" s="61" t="s">
        <v>119</v>
      </c>
      <c r="Q135" s="19" t="s">
        <v>107</v>
      </c>
      <c r="R135" s="84">
        <f>R136+R141</f>
        <v>1912696078.0699999</v>
      </c>
      <c r="S135" s="85"/>
      <c r="T135" s="84">
        <f>T136+T141</f>
        <v>1912696078.0699999</v>
      </c>
      <c r="U135" s="85"/>
      <c r="V135" s="84">
        <f t="shared" ref="V135:AD135" si="73">V136+V141</f>
        <v>0</v>
      </c>
      <c r="W135" s="84">
        <f t="shared" si="73"/>
        <v>0</v>
      </c>
      <c r="X135" s="84">
        <f t="shared" si="73"/>
        <v>0</v>
      </c>
      <c r="Y135" s="84">
        <f t="shared" si="73"/>
        <v>0</v>
      </c>
      <c r="Z135" s="84">
        <f t="shared" si="73"/>
        <v>0</v>
      </c>
      <c r="AA135" s="84">
        <f t="shared" si="73"/>
        <v>1179261198.75</v>
      </c>
      <c r="AB135" s="84">
        <f t="shared" si="73"/>
        <v>702975195.42999995</v>
      </c>
      <c r="AC135" s="84">
        <f t="shared" si="73"/>
        <v>30459683.890000001</v>
      </c>
      <c r="AD135" s="86">
        <f t="shared" si="73"/>
        <v>0</v>
      </c>
    </row>
    <row r="136" spans="1:30" ht="22.5" x14ac:dyDescent="0.2">
      <c r="A136" s="28" t="s">
        <v>256</v>
      </c>
      <c r="B136" s="15" t="s">
        <v>108</v>
      </c>
      <c r="C136" s="97">
        <f>SUM(C137:C140)</f>
        <v>1593718983.4400001</v>
      </c>
      <c r="D136" s="85"/>
      <c r="E136" s="97">
        <f>SUM(E137:E140)</f>
        <v>1593718983.4400001</v>
      </c>
      <c r="F136" s="85"/>
      <c r="G136" s="97">
        <f t="shared" ref="G136:O136" si="74">SUM(G137:G140)</f>
        <v>0</v>
      </c>
      <c r="H136" s="97">
        <f t="shared" si="74"/>
        <v>0</v>
      </c>
      <c r="I136" s="97">
        <f t="shared" si="74"/>
        <v>0</v>
      </c>
      <c r="J136" s="97">
        <f t="shared" si="74"/>
        <v>0</v>
      </c>
      <c r="K136" s="97">
        <f t="shared" si="74"/>
        <v>0</v>
      </c>
      <c r="L136" s="97">
        <f t="shared" si="74"/>
        <v>1182244707.29</v>
      </c>
      <c r="M136" s="97">
        <f t="shared" si="74"/>
        <v>386098298.80000001</v>
      </c>
      <c r="N136" s="97">
        <f t="shared" si="74"/>
        <v>25375977.350000001</v>
      </c>
      <c r="O136" s="105">
        <f t="shared" si="74"/>
        <v>0</v>
      </c>
      <c r="P136" s="77" t="s">
        <v>256</v>
      </c>
      <c r="Q136" s="15" t="s">
        <v>108</v>
      </c>
      <c r="R136" s="97">
        <f>SUM(R137:R140)</f>
        <v>1895383184.6300001</v>
      </c>
      <c r="S136" s="85"/>
      <c r="T136" s="97">
        <f>SUM(T137:T140)</f>
        <v>1895383184.6300001</v>
      </c>
      <c r="U136" s="85"/>
      <c r="V136" s="97">
        <f t="shared" ref="V136:AD136" si="75">SUM(V137:V140)</f>
        <v>0</v>
      </c>
      <c r="W136" s="97">
        <f t="shared" si="75"/>
        <v>0</v>
      </c>
      <c r="X136" s="97">
        <f t="shared" si="75"/>
        <v>0</v>
      </c>
      <c r="Y136" s="97">
        <f t="shared" si="75"/>
        <v>0</v>
      </c>
      <c r="Z136" s="97">
        <f t="shared" si="75"/>
        <v>0</v>
      </c>
      <c r="AA136" s="97">
        <f t="shared" si="75"/>
        <v>1170262295.6600001</v>
      </c>
      <c r="AB136" s="97">
        <f t="shared" si="75"/>
        <v>697201710.46000004</v>
      </c>
      <c r="AC136" s="97">
        <f t="shared" si="75"/>
        <v>27919178.510000002</v>
      </c>
      <c r="AD136" s="105">
        <f t="shared" si="75"/>
        <v>0</v>
      </c>
    </row>
    <row r="137" spans="1:30" ht="33.75" x14ac:dyDescent="0.2">
      <c r="A137" s="21" t="s">
        <v>235</v>
      </c>
      <c r="B137" s="15" t="s">
        <v>232</v>
      </c>
      <c r="C137" s="84">
        <f>E137+O137-D137</f>
        <v>1591399499.3499999</v>
      </c>
      <c r="D137" s="85"/>
      <c r="E137" s="97">
        <f>G137+H137+I137+L137+N137+J137+K137+M137-F137</f>
        <v>1591399499.3499999</v>
      </c>
      <c r="F137" s="85"/>
      <c r="G137" s="89"/>
      <c r="H137" s="89"/>
      <c r="I137" s="89"/>
      <c r="J137" s="89"/>
      <c r="K137" s="89"/>
      <c r="L137" s="89">
        <v>1182004284.1500001</v>
      </c>
      <c r="M137" s="89">
        <v>386098298.80000001</v>
      </c>
      <c r="N137" s="89">
        <v>23296916.399999999</v>
      </c>
      <c r="O137" s="90"/>
      <c r="P137" s="58" t="s">
        <v>235</v>
      </c>
      <c r="Q137" s="15" t="s">
        <v>232</v>
      </c>
      <c r="R137" s="84">
        <f>T137+AD137-S137</f>
        <v>1895256717.3900001</v>
      </c>
      <c r="S137" s="85"/>
      <c r="T137" s="97">
        <f>V137+W137+X137+AA137+AC137+Y137+Z137+AB137-U137</f>
        <v>1895256717.3900001</v>
      </c>
      <c r="U137" s="85"/>
      <c r="V137" s="89"/>
      <c r="W137" s="89"/>
      <c r="X137" s="89"/>
      <c r="Y137" s="89"/>
      <c r="Z137" s="89"/>
      <c r="AA137" s="89">
        <v>1170203753.4000001</v>
      </c>
      <c r="AB137" s="89">
        <v>697209210.46000004</v>
      </c>
      <c r="AC137" s="89">
        <v>27843753.530000001</v>
      </c>
      <c r="AD137" s="90"/>
    </row>
    <row r="138" spans="1:30" ht="19.5" customHeight="1" x14ac:dyDescent="0.2">
      <c r="A138" s="21" t="s">
        <v>236</v>
      </c>
      <c r="B138" s="15" t="s">
        <v>233</v>
      </c>
      <c r="C138" s="84">
        <f>E138+O138-D138</f>
        <v>0</v>
      </c>
      <c r="D138" s="85"/>
      <c r="E138" s="97">
        <f>G138+H138+I138+L138+N138+J138+K138+M138-F138</f>
        <v>0</v>
      </c>
      <c r="F138" s="85"/>
      <c r="G138" s="89"/>
      <c r="H138" s="89"/>
      <c r="I138" s="89"/>
      <c r="J138" s="89"/>
      <c r="K138" s="89"/>
      <c r="L138" s="89"/>
      <c r="M138" s="89"/>
      <c r="N138" s="89"/>
      <c r="O138" s="90"/>
      <c r="P138" s="58" t="s">
        <v>236</v>
      </c>
      <c r="Q138" s="15" t="s">
        <v>233</v>
      </c>
      <c r="R138" s="84">
        <f>T138+AD138-S138</f>
        <v>0</v>
      </c>
      <c r="S138" s="85"/>
      <c r="T138" s="97">
        <f>V138+W138+X138+AA138+AC138+Y138+Z138+AB138-U138</f>
        <v>0</v>
      </c>
      <c r="U138" s="85"/>
      <c r="V138" s="89"/>
      <c r="W138" s="89"/>
      <c r="X138" s="89"/>
      <c r="Y138" s="89"/>
      <c r="Z138" s="89"/>
      <c r="AA138" s="89"/>
      <c r="AB138" s="89"/>
      <c r="AC138" s="89"/>
      <c r="AD138" s="90"/>
    </row>
    <row r="139" spans="1:30" ht="19.5" customHeight="1" x14ac:dyDescent="0.2">
      <c r="A139" s="21" t="s">
        <v>237</v>
      </c>
      <c r="B139" s="15" t="s">
        <v>234</v>
      </c>
      <c r="C139" s="84">
        <f>E139+O139-D139</f>
        <v>-228275.07</v>
      </c>
      <c r="D139" s="85"/>
      <c r="E139" s="97">
        <f>G139+H139+I139+L139+N139+J139+K139+M139-F139</f>
        <v>-228275.07</v>
      </c>
      <c r="F139" s="85"/>
      <c r="G139" s="89"/>
      <c r="H139" s="89"/>
      <c r="I139" s="89"/>
      <c r="J139" s="89"/>
      <c r="K139" s="89"/>
      <c r="L139" s="89">
        <v>-202760.06</v>
      </c>
      <c r="M139" s="89"/>
      <c r="N139" s="89">
        <v>-25515.01</v>
      </c>
      <c r="O139" s="90"/>
      <c r="P139" s="58" t="s">
        <v>237</v>
      </c>
      <c r="Q139" s="15" t="s">
        <v>234</v>
      </c>
      <c r="R139" s="84">
        <f>T139+AD139-S139</f>
        <v>-180226.38</v>
      </c>
      <c r="S139" s="85"/>
      <c r="T139" s="97">
        <f>V139+W139+X139+AA139+AC139+Y139+Z139+AB139-U139</f>
        <v>-180226.38</v>
      </c>
      <c r="U139" s="85"/>
      <c r="V139" s="89"/>
      <c r="W139" s="89"/>
      <c r="X139" s="89"/>
      <c r="Y139" s="89"/>
      <c r="Z139" s="89"/>
      <c r="AA139" s="89">
        <v>-149079.64000000001</v>
      </c>
      <c r="AB139" s="89">
        <v>-7500</v>
      </c>
      <c r="AC139" s="89">
        <v>-23646.74</v>
      </c>
      <c r="AD139" s="90"/>
    </row>
    <row r="140" spans="1:30" ht="19.5" customHeight="1" x14ac:dyDescent="0.2">
      <c r="A140" s="21" t="s">
        <v>250</v>
      </c>
      <c r="B140" s="15" t="s">
        <v>249</v>
      </c>
      <c r="C140" s="84">
        <f>E140+O140-D140</f>
        <v>2547759.16</v>
      </c>
      <c r="D140" s="85"/>
      <c r="E140" s="97">
        <f>G140+H140+I140+L140+N140+J140+K140+M140-F140</f>
        <v>2547759.16</v>
      </c>
      <c r="F140" s="85"/>
      <c r="G140" s="89"/>
      <c r="H140" s="89"/>
      <c r="I140" s="89"/>
      <c r="J140" s="89"/>
      <c r="K140" s="89"/>
      <c r="L140" s="89">
        <v>443183.2</v>
      </c>
      <c r="M140" s="89"/>
      <c r="N140" s="89">
        <v>2104575.96</v>
      </c>
      <c r="O140" s="90"/>
      <c r="P140" s="58" t="s">
        <v>250</v>
      </c>
      <c r="Q140" s="15" t="s">
        <v>249</v>
      </c>
      <c r="R140" s="84">
        <f>T140+AD140-S140</f>
        <v>306693.62</v>
      </c>
      <c r="S140" s="85"/>
      <c r="T140" s="97">
        <f>V140+W140+X140+AA140+AC140+Y140+Z140+AB140-U140</f>
        <v>306693.62</v>
      </c>
      <c r="U140" s="85"/>
      <c r="V140" s="89"/>
      <c r="W140" s="89"/>
      <c r="X140" s="89"/>
      <c r="Y140" s="89"/>
      <c r="Z140" s="89"/>
      <c r="AA140" s="89">
        <v>207621.9</v>
      </c>
      <c r="AB140" s="89"/>
      <c r="AC140" s="89">
        <v>99071.72</v>
      </c>
      <c r="AD140" s="90"/>
    </row>
    <row r="141" spans="1:30" ht="19.5" customHeight="1" x14ac:dyDescent="0.2">
      <c r="A141" s="28" t="s">
        <v>31</v>
      </c>
      <c r="B141" s="15" t="s">
        <v>109</v>
      </c>
      <c r="C141" s="84">
        <f>C142</f>
        <v>12604655.52</v>
      </c>
      <c r="D141" s="85"/>
      <c r="E141" s="97">
        <f>E142</f>
        <v>12604655.52</v>
      </c>
      <c r="F141" s="85"/>
      <c r="G141" s="97">
        <f t="shared" ref="G141:O141" si="76">G142</f>
        <v>0</v>
      </c>
      <c r="H141" s="97">
        <f t="shared" si="76"/>
        <v>0</v>
      </c>
      <c r="I141" s="97">
        <f t="shared" si="76"/>
        <v>0</v>
      </c>
      <c r="J141" s="97">
        <f t="shared" si="76"/>
        <v>0</v>
      </c>
      <c r="K141" s="97">
        <f t="shared" si="76"/>
        <v>0</v>
      </c>
      <c r="L141" s="97">
        <f t="shared" si="76"/>
        <v>1687035.38</v>
      </c>
      <c r="M141" s="97">
        <f t="shared" si="76"/>
        <v>8907500.3499999996</v>
      </c>
      <c r="N141" s="97">
        <f t="shared" si="76"/>
        <v>2010119.79</v>
      </c>
      <c r="O141" s="105">
        <f t="shared" si="76"/>
        <v>0</v>
      </c>
      <c r="P141" s="64" t="s">
        <v>31</v>
      </c>
      <c r="Q141" s="15" t="s">
        <v>109</v>
      </c>
      <c r="R141" s="84">
        <f>R142</f>
        <v>17312893.440000001</v>
      </c>
      <c r="S141" s="85"/>
      <c r="T141" s="97">
        <f>T142</f>
        <v>17312893.440000001</v>
      </c>
      <c r="U141" s="85"/>
      <c r="V141" s="97">
        <f t="shared" ref="V141:AD141" si="77">V142</f>
        <v>0</v>
      </c>
      <c r="W141" s="97">
        <f t="shared" si="77"/>
        <v>0</v>
      </c>
      <c r="X141" s="97">
        <f t="shared" si="77"/>
        <v>0</v>
      </c>
      <c r="Y141" s="97">
        <f t="shared" si="77"/>
        <v>0</v>
      </c>
      <c r="Z141" s="97">
        <f t="shared" si="77"/>
        <v>0</v>
      </c>
      <c r="AA141" s="97">
        <f t="shared" si="77"/>
        <v>8998903.0899999999</v>
      </c>
      <c r="AB141" s="97">
        <f t="shared" si="77"/>
        <v>5773484.9699999997</v>
      </c>
      <c r="AC141" s="97">
        <f t="shared" si="77"/>
        <v>2540505.38</v>
      </c>
      <c r="AD141" s="105">
        <f t="shared" si="77"/>
        <v>0</v>
      </c>
    </row>
    <row r="142" spans="1:30" ht="33.75" x14ac:dyDescent="0.2">
      <c r="A142" s="23" t="s">
        <v>242</v>
      </c>
      <c r="B142" s="15" t="s">
        <v>110</v>
      </c>
      <c r="C142" s="84">
        <f>E142+O142-D142</f>
        <v>12604655.52</v>
      </c>
      <c r="D142" s="85"/>
      <c r="E142" s="97">
        <f>G142+H142+I142+L142+N142+J142+K142+M142-F142</f>
        <v>12604655.52</v>
      </c>
      <c r="F142" s="85"/>
      <c r="G142" s="89"/>
      <c r="H142" s="89"/>
      <c r="I142" s="89"/>
      <c r="J142" s="89"/>
      <c r="K142" s="89"/>
      <c r="L142" s="89">
        <v>1687035.38</v>
      </c>
      <c r="M142" s="89">
        <v>8907500.3499999996</v>
      </c>
      <c r="N142" s="89">
        <v>2010119.79</v>
      </c>
      <c r="O142" s="90"/>
      <c r="P142" s="78" t="s">
        <v>238</v>
      </c>
      <c r="Q142" s="15" t="s">
        <v>110</v>
      </c>
      <c r="R142" s="84">
        <f>T142+AD142-S142</f>
        <v>17312893.440000001</v>
      </c>
      <c r="S142" s="85"/>
      <c r="T142" s="97">
        <f>V142+W142+X142+AA142+AC142+Y142+Z142+AB142-U142</f>
        <v>17312893.440000001</v>
      </c>
      <c r="U142" s="85"/>
      <c r="V142" s="89"/>
      <c r="W142" s="89"/>
      <c r="X142" s="89"/>
      <c r="Y142" s="89"/>
      <c r="Z142" s="89"/>
      <c r="AA142" s="89">
        <v>8998903.0899999999</v>
      </c>
      <c r="AB142" s="89">
        <v>5773484.9699999997</v>
      </c>
      <c r="AC142" s="89">
        <v>2540505.38</v>
      </c>
      <c r="AD142" s="88"/>
    </row>
    <row r="143" spans="1:30" ht="19.5" customHeight="1" thickBot="1" x14ac:dyDescent="0.25">
      <c r="A143" s="30" t="s">
        <v>32</v>
      </c>
      <c r="B143" s="31" t="s">
        <v>111</v>
      </c>
      <c r="C143" s="107">
        <f t="shared" ref="C143:O143" si="78">C133+C135</f>
        <v>1620662615.6600001</v>
      </c>
      <c r="D143" s="107">
        <f t="shared" si="78"/>
        <v>0</v>
      </c>
      <c r="E143" s="107">
        <f t="shared" si="78"/>
        <v>1620662615.6600001</v>
      </c>
      <c r="F143" s="107">
        <f t="shared" si="78"/>
        <v>0</v>
      </c>
      <c r="G143" s="107">
        <f t="shared" si="78"/>
        <v>0</v>
      </c>
      <c r="H143" s="107">
        <f t="shared" si="78"/>
        <v>0</v>
      </c>
      <c r="I143" s="107">
        <f t="shared" si="78"/>
        <v>0</v>
      </c>
      <c r="J143" s="107">
        <f t="shared" si="78"/>
        <v>0</v>
      </c>
      <c r="K143" s="107">
        <f t="shared" si="78"/>
        <v>0</v>
      </c>
      <c r="L143" s="107">
        <f t="shared" si="78"/>
        <v>1191523781.9200001</v>
      </c>
      <c r="M143" s="107">
        <f t="shared" si="78"/>
        <v>400485707.67000002</v>
      </c>
      <c r="N143" s="107">
        <f t="shared" si="78"/>
        <v>28653126.07</v>
      </c>
      <c r="O143" s="108">
        <f t="shared" si="78"/>
        <v>0</v>
      </c>
      <c r="P143" s="66" t="s">
        <v>32</v>
      </c>
      <c r="Q143" s="31" t="s">
        <v>111</v>
      </c>
      <c r="R143" s="107">
        <f t="shared" ref="R143:AD143" si="79">R133+R135</f>
        <v>1922639952.8699999</v>
      </c>
      <c r="S143" s="107">
        <f t="shared" si="79"/>
        <v>0</v>
      </c>
      <c r="T143" s="107">
        <f t="shared" si="79"/>
        <v>1922639952.8699999</v>
      </c>
      <c r="U143" s="107">
        <f t="shared" si="79"/>
        <v>0</v>
      </c>
      <c r="V143" s="107">
        <f t="shared" si="79"/>
        <v>0</v>
      </c>
      <c r="W143" s="107">
        <f t="shared" si="79"/>
        <v>0</v>
      </c>
      <c r="X143" s="107">
        <f t="shared" si="79"/>
        <v>0</v>
      </c>
      <c r="Y143" s="107">
        <f t="shared" si="79"/>
        <v>0</v>
      </c>
      <c r="Z143" s="107">
        <f t="shared" si="79"/>
        <v>0</v>
      </c>
      <c r="AA143" s="107">
        <f t="shared" si="79"/>
        <v>1185604032.9000001</v>
      </c>
      <c r="AB143" s="107">
        <f t="shared" si="79"/>
        <v>704651938.62</v>
      </c>
      <c r="AC143" s="107">
        <f t="shared" si="79"/>
        <v>32383981.350000001</v>
      </c>
      <c r="AD143" s="108">
        <f t="shared" si="79"/>
        <v>0</v>
      </c>
    </row>
    <row r="144" spans="1:30" x14ac:dyDescent="0.2">
      <c r="A144" s="1" t="s">
        <v>42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</sheetData>
  <mergeCells count="29">
    <mergeCell ref="R40:AD40"/>
    <mergeCell ref="A11:A12"/>
    <mergeCell ref="B11:B12"/>
    <mergeCell ref="R11:AD11"/>
    <mergeCell ref="Q11:Q12"/>
    <mergeCell ref="P11:P12"/>
    <mergeCell ref="A40:A41"/>
    <mergeCell ref="B40:B41"/>
    <mergeCell ref="C40:O40"/>
    <mergeCell ref="P40:P41"/>
    <mergeCell ref="Q40:Q41"/>
    <mergeCell ref="B72:B73"/>
    <mergeCell ref="C72:O72"/>
    <mergeCell ref="B1:L1"/>
    <mergeCell ref="B2:L2"/>
    <mergeCell ref="B5:L5"/>
    <mergeCell ref="B7:L7"/>
    <mergeCell ref="C11:O11"/>
    <mergeCell ref="E4:G4"/>
    <mergeCell ref="A72:A73"/>
    <mergeCell ref="R108:AD108"/>
    <mergeCell ref="P108:P109"/>
    <mergeCell ref="P72:P73"/>
    <mergeCell ref="R72:AD72"/>
    <mergeCell ref="A108:A109"/>
    <mergeCell ref="B108:B109"/>
    <mergeCell ref="C108:O108"/>
    <mergeCell ref="Q72:Q73"/>
    <mergeCell ref="Q108:Q109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55" fitToWidth="2" fitToHeight="4" pageOrder="overThenDown" orientation="landscape" blackAndWhite="1" horizontalDpi="300" verticalDpi="300" r:id="rId1"/>
  <headerFooter alignWithMargins="0"/>
  <rowBreaks count="3" manualBreakCount="3">
    <brk id="37" max="16383" man="1"/>
    <brk id="69" max="16383" man="1"/>
    <brk id="105" max="16383" man="1"/>
  </rowBreaks>
  <colBreaks count="2" manualBreakCount="2">
    <brk id="15" max="1048575" man="1"/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Fin</cp:lastModifiedBy>
  <cp:lastPrinted>2011-04-12T08:47:07Z</cp:lastPrinted>
  <dcterms:created xsi:type="dcterms:W3CDTF">2008-08-08T09:22:32Z</dcterms:created>
  <dcterms:modified xsi:type="dcterms:W3CDTF">2018-03-13T13:50:28Z</dcterms:modified>
</cp:coreProperties>
</file>