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9465" tabRatio="53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<sst xmlns="http://schemas.openxmlformats.org/spreadsheetml/2006/main" count="516" uniqueCount="345">
  <si>
    <t xml:space="preserve"> КОНСОЛИДИРОВАННЫЙ  ОТЧЕТ О ДВИЖЕНИИ  ДЕНЕЖНЫХ  СРЕДСТВ</t>
  </si>
  <si>
    <t>КОДЫ</t>
  </si>
  <si>
    <t>0503323</t>
  </si>
  <si>
    <t>Единица измерения: руб</t>
  </si>
  <si>
    <t>1. ПОСТУПЛЕНИЯ</t>
  </si>
  <si>
    <t>Код стро-ки</t>
  </si>
  <si>
    <t>Код по КОСГУ</t>
  </si>
  <si>
    <t>Консолидированный бюджет субъекта Росссисйкой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</si>
  <si>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</si>
  <si>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</si>
  <si>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</si>
  <si>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</si>
  <si>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</si>
  <si>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 xml:space="preserve">ПОСТУПЛЕНИЯ </t>
  </si>
  <si>
    <t>010</t>
  </si>
  <si>
    <t>Поступления по текущим операциям -всего</t>
  </si>
  <si>
    <t>020</t>
  </si>
  <si>
    <t>100</t>
  </si>
  <si>
    <t>030</t>
  </si>
  <si>
    <t>110</t>
  </si>
  <si>
    <t>040</t>
  </si>
  <si>
    <t>120</t>
  </si>
  <si>
    <t>050</t>
  </si>
  <si>
    <t>130</t>
  </si>
  <si>
    <t>060</t>
  </si>
  <si>
    <t>140</t>
  </si>
  <si>
    <t>070</t>
  </si>
  <si>
    <t>150</t>
  </si>
  <si>
    <t>071</t>
  </si>
  <si>
    <t>151</t>
  </si>
  <si>
    <t>072</t>
  </si>
  <si>
    <t>152</t>
  </si>
  <si>
    <t>073</t>
  </si>
  <si>
    <t>153</t>
  </si>
  <si>
    <t>080</t>
  </si>
  <si>
    <t>160</t>
  </si>
  <si>
    <t>171</t>
  </si>
  <si>
    <t>180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</si>
  <si>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</si>
  <si>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</si>
  <si>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</si>
  <si>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</si>
  <si>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</si>
  <si>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</si>
  <si>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</si>
  <si>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</si>
  <si>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</si>
  <si>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Поступления от финансовых операций - всего</t>
  </si>
  <si>
    <t>600</t>
  </si>
  <si>
    <t>161</t>
  </si>
  <si>
    <t>620</t>
  </si>
  <si>
    <t>162</t>
  </si>
  <si>
    <t>630</t>
  </si>
  <si>
    <t>163</t>
  </si>
  <si>
    <t>640</t>
  </si>
  <si>
    <t>164</t>
  </si>
  <si>
    <t>650</t>
  </si>
  <si>
    <t>700</t>
  </si>
  <si>
    <t>181</t>
  </si>
  <si>
    <t>710</t>
  </si>
  <si>
    <t>182</t>
  </si>
  <si>
    <t>720</t>
  </si>
  <si>
    <t>200</t>
  </si>
  <si>
    <t>2. ВЫБЫТИЯ</t>
  </si>
  <si>
    <t>ВЫБЫТИЯ</t>
  </si>
  <si>
    <t>210</t>
  </si>
  <si>
    <t>Выбытия по текущим операциям - всего</t>
  </si>
  <si>
    <t>220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</si>
  <si>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</si>
  <si>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</si>
  <si>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</si>
  <si>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</si>
  <si>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</si>
  <si>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</si>
  <si>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</si>
  <si>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</si>
  <si>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</si>
  <si>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</si>
  <si>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</si>
  <si>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</si>
  <si>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</si>
  <si>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</si>
  <si>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</si>
  <si>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</si>
  <si>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</si>
  <si>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</si>
  <si>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</si>
  <si>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</si>
  <si>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</si>
  <si>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251</t>
  </si>
  <si>
    <t>252</t>
  </si>
  <si>
    <t>260</t>
  </si>
  <si>
    <t>261</t>
  </si>
  <si>
    <t>за счет перечислений организациям, за исключением государственных и муниципальных организаций</t>
  </si>
  <si>
    <t>262</t>
  </si>
  <si>
    <t>270</t>
  </si>
  <si>
    <t>271</t>
  </si>
  <si>
    <t>272</t>
  </si>
  <si>
    <t>273</t>
  </si>
  <si>
    <t>253</t>
  </si>
  <si>
    <t>280</t>
  </si>
  <si>
    <t>281</t>
  </si>
  <si>
    <t>за счет пособий по социальной помощи населению</t>
  </si>
  <si>
    <t>282</t>
  </si>
  <si>
    <t xml:space="preserve">за счет пенсий, пособий, выплачиваемых организациями сектора государственного управления </t>
  </si>
  <si>
    <t>283</t>
  </si>
  <si>
    <t>263</t>
  </si>
  <si>
    <t>290</t>
  </si>
  <si>
    <t>Выбытия по инвестиционным операциям - всего</t>
  </si>
  <si>
    <t>310</t>
  </si>
  <si>
    <t>320</t>
  </si>
  <si>
    <t>300</t>
  </si>
  <si>
    <t>321</t>
  </si>
  <si>
    <t>322</t>
  </si>
  <si>
    <t>323</t>
  </si>
  <si>
    <t>330</t>
  </si>
  <si>
    <t>324</t>
  </si>
  <si>
    <t>340</t>
  </si>
  <si>
    <t>Выбытия по финансовым операциям - всего</t>
  </si>
  <si>
    <t>500</t>
  </si>
  <si>
    <t>341</t>
  </si>
  <si>
    <t>520</t>
  </si>
  <si>
    <t>342</t>
  </si>
  <si>
    <t>530</t>
  </si>
  <si>
    <t>343</t>
  </si>
  <si>
    <t>540</t>
  </si>
  <si>
    <t>344</t>
  </si>
  <si>
    <t>550</t>
  </si>
  <si>
    <t>350</t>
  </si>
  <si>
    <t>800</t>
  </si>
  <si>
    <t>351</t>
  </si>
  <si>
    <t>810</t>
  </si>
  <si>
    <t>352</t>
  </si>
  <si>
    <t>820</t>
  </si>
  <si>
    <t>3. ИЗМЕНЕНИЕ ОСТАТКОВ СРЕДСТВ</t>
  </si>
  <si>
    <t>*</t>
  </si>
  <si>
    <t xml:space="preserve">На </t>
  </si>
  <si>
    <t xml:space="preserve">Наименование финансового органа  </t>
  </si>
  <si>
    <t xml:space="preserve">Наименование бюджета        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</si>
  <si>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</si>
  <si>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</si>
  <si>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Консолидированный бюджет субъекта Российской Федерации  и территориального государственного внебюджетного фонда</t>
  </si>
  <si>
    <t>по доходам от собственности</t>
  </si>
  <si>
    <t xml:space="preserve">по безвозмездным поступлениям от бюджетов </t>
  </si>
  <si>
    <t>в том числе:
по налоговым доходам</t>
  </si>
  <si>
    <t>из них:
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</si>
  <si>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</si>
  <si>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</si>
  <si>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>по прочим доходам</t>
  </si>
  <si>
    <t>Поступления от инвестиционных операций - всего</t>
  </si>
  <si>
    <t>из них:
основных средств</t>
  </si>
  <si>
    <t>нематериальных активов</t>
  </si>
  <si>
    <t>непроизведенных активов</t>
  </si>
  <si>
    <t>материальных запасов</t>
  </si>
  <si>
    <t>в том числе:
с финансовыми активами:</t>
  </si>
  <si>
    <t>из них:
от реализации ценных бумаг, кроме акций и иных форм участия в капитале</t>
  </si>
  <si>
    <t>от реализации акций и иных форм участия в капитале</t>
  </si>
  <si>
    <t>от возврата бюджетных ссуд кредитов</t>
  </si>
  <si>
    <t>с иными финансовыми активами</t>
  </si>
  <si>
    <t>от осуществления заимствований</t>
  </si>
  <si>
    <t>из них:
в виде внутреннего государственного (муниципального)  долга</t>
  </si>
  <si>
    <t>в виде внешнего государственного долга</t>
  </si>
  <si>
    <t xml:space="preserve">в том числе:
за счет оплаты труда и начислений на выплаты по оплате труда </t>
  </si>
  <si>
    <t xml:space="preserve">из них:
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</si>
  <si>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</si>
  <si>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</si>
  <si>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из них:
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</si>
  <si>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</si>
  <si>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</si>
  <si>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</si>
  <si>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</si>
  <si>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за счет обслуживания долговых обязательств</t>
  </si>
  <si>
    <t>из них:
внутреннего долга</t>
  </si>
  <si>
    <t>внешних долговых обязательств</t>
  </si>
  <si>
    <t>за счет безвозмездных  перечислений организациям</t>
  </si>
  <si>
    <t xml:space="preserve">за счет безвозмездных  перечислений бюджетам 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</si>
  <si>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</si>
  <si>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</si>
  <si>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</si>
  <si>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291</t>
  </si>
  <si>
    <t>за счет операций с активами</t>
  </si>
  <si>
    <t>из них:
за счет чрезвычайных расходов по операциям с активами</t>
  </si>
  <si>
    <t>за счет прочих расходов</t>
  </si>
  <si>
    <t>в том числе:
на приобретение нефинансовых активов:</t>
  </si>
  <si>
    <t>из них:
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</si>
  <si>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</si>
  <si>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</si>
  <si>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государственого (муниципального) долга</t>
  </si>
  <si>
    <t>из них:
на погашение внутреннего (муниципального) долга</t>
  </si>
  <si>
    <t>на погашение внешнего (муниципального) долга</t>
  </si>
  <si>
    <t>по ОКЕИ</t>
  </si>
  <si>
    <t>по ОКТМО</t>
  </si>
  <si>
    <t>по ОКПО</t>
  </si>
  <si>
    <t>Дата</t>
  </si>
  <si>
    <t>Форма по ОКУД</t>
  </si>
  <si>
    <t>Бюджеты внутригородских муниципальных образований городов федерального значения</t>
  </si>
  <si>
    <t>Периодичность: квартальная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</si>
  <si>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</si>
  <si>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</si>
  <si>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</si>
  <si>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</si>
  <si>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041</t>
  </si>
  <si>
    <t>042</t>
  </si>
  <si>
    <t>052</t>
  </si>
  <si>
    <t>прочие безвозмездные поступления</t>
  </si>
  <si>
    <t>123</t>
  </si>
  <si>
    <t>124</t>
  </si>
  <si>
    <t>Форма 0503323  с. 2</t>
  </si>
  <si>
    <t>Форма 0503323  с. 3</t>
  </si>
  <si>
    <t>Форма 0503323  с. 4</t>
  </si>
  <si>
    <t>301</t>
  </si>
  <si>
    <t>360</t>
  </si>
  <si>
    <t>Иные выбытия - всего</t>
  </si>
  <si>
    <t xml:space="preserve">из них:
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</si>
  <si>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</si>
  <si>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</si>
  <si>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</si>
  <si>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перечисление денежных обеспечений</t>
  </si>
  <si>
    <t>421</t>
  </si>
  <si>
    <t>422</t>
  </si>
  <si>
    <t>431</t>
  </si>
  <si>
    <t>432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</si>
  <si>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</si>
  <si>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</si>
  <si>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</si>
  <si>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по операциям с денежными 
обеспечениями</t>
  </si>
  <si>
    <t>Форма 0503323  с. 5</t>
  </si>
  <si>
    <t>со средствами во временном рапоряжении</t>
  </si>
  <si>
    <t>выбытие денежных средств во временном распоряжении</t>
  </si>
  <si>
    <t>в том числе:
поступление денежных средств во временное распоряжение</t>
  </si>
  <si>
    <t>441</t>
  </si>
  <si>
    <t>442</t>
  </si>
  <si>
    <t>510</t>
  </si>
  <si>
    <t>610</t>
  </si>
  <si>
    <t>по расчетам с филиалами и обособленными структурными подразделениями</t>
  </si>
  <si>
    <t xml:space="preserve">уменьшение расчетов </t>
  </si>
  <si>
    <t>450</t>
  </si>
  <si>
    <t>451</t>
  </si>
  <si>
    <t>452</t>
  </si>
  <si>
    <t>в том числе:
увеличение расчетов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</si>
  <si>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</si>
  <si>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</si>
  <si>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</si>
  <si>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</si>
  <si>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в том числе:
поступление денежных средств на  депозитные счета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</si>
  <si>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</si>
  <si>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</si>
  <si>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</si>
  <si>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в том числе:
за счет увеличения денежных средств</t>
  </si>
  <si>
    <t>460</t>
  </si>
  <si>
    <t>461</t>
  </si>
  <si>
    <t>462</t>
  </si>
  <si>
    <t>463</t>
  </si>
  <si>
    <t>464</t>
  </si>
  <si>
    <t>501</t>
  </si>
  <si>
    <t>502</t>
  </si>
  <si>
    <t>503</t>
  </si>
  <si>
    <t>в том числе:
от операционной аренды</t>
  </si>
  <si>
    <t>от финансовой аренды</t>
  </si>
  <si>
    <t>от платежей при пользовании природными ресурсами</t>
  </si>
  <si>
    <t>043</t>
  </si>
  <si>
    <t>044</t>
  </si>
  <si>
    <t>045</t>
  </si>
  <si>
    <t>046</t>
  </si>
  <si>
    <t>047</t>
  </si>
  <si>
    <t>048</t>
  </si>
  <si>
    <t>049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</si>
  <si>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</si>
  <si>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</si>
  <si>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</si>
  <si>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</si>
  <si>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</si>
  <si>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</si>
  <si>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121</t>
  </si>
  <si>
    <t>122</t>
  </si>
  <si>
    <t>125</t>
  </si>
  <si>
    <t>126</t>
  </si>
  <si>
    <t>127</t>
  </si>
  <si>
    <t>128</t>
  </si>
  <si>
    <t>129</t>
  </si>
  <si>
    <t>по доходам от оказания платных услуг (работ), компенсаций затрат</t>
  </si>
  <si>
    <t>в том числе:
от оказания платных услуг (работ), кроме субсидии на выполнение государственного (муниципального) задания</t>
  </si>
  <si>
    <t>131</t>
  </si>
  <si>
    <t>от оказания работ (услуг) по программе обязательного медицинского страхования</t>
  </si>
  <si>
    <t>053</t>
  </si>
  <si>
    <t>054</t>
  </si>
  <si>
    <t>055</t>
  </si>
  <si>
    <t>056</t>
  </si>
  <si>
    <t>132</t>
  </si>
  <si>
    <t>от платы за предоставление информации из государственных источников (реестров)</t>
  </si>
  <si>
    <t>133</t>
  </si>
  <si>
    <t>от компесации затрат</t>
  </si>
  <si>
    <t>134</t>
  </si>
  <si>
    <t>по условным арендным платежам</t>
  </si>
  <si>
    <t>135</t>
  </si>
  <si>
    <t>по штрафам, пеням, неустойкам, возмещению ущерба</t>
  </si>
  <si>
    <t>061</t>
  </si>
  <si>
    <t>в том числе:
от штрафных санкций за нарушение
законодательства о закупках и нарушение условий
контрактов (договоров)</t>
  </si>
  <si>
    <t>062</t>
  </si>
  <si>
    <t>063</t>
  </si>
  <si>
    <t>064</t>
  </si>
  <si>
    <t>065</t>
  </si>
  <si>
    <t>145</t>
  </si>
  <si>
    <t>от штрафных санкций
по долговым обязательствам</t>
  </si>
  <si>
    <t>от страховых возмещений</t>
  </si>
  <si>
    <t xml:space="preserve">от возмещений ущерба имуществу (за исключением
страховых возмещений) </t>
  </si>
  <si>
    <t>от прочих доходов от сумм принудительного изъятия</t>
  </si>
  <si>
    <t>от страховых взносов на обязательное социальные страхование</t>
  </si>
  <si>
    <t xml:space="preserve">
пожертвования</t>
  </si>
  <si>
    <t>из них:
гранты</t>
  </si>
  <si>
    <t>189</t>
  </si>
  <si>
    <t>в том числе:
от реализации нефинансовых активов:</t>
  </si>
  <si>
    <t xml:space="preserve">за счет оплаты работ, услуг </t>
  </si>
  <si>
    <t>прочих работ, услуг</t>
  </si>
  <si>
    <t>в том числе:
за счет перечислений государственным и муниципальным организациям</t>
  </si>
  <si>
    <t>в том числе:
за счет перечислений другим бюджетам бюджетной системы Российской Федерации</t>
  </si>
  <si>
    <t xml:space="preserve">в том числе:
за счет пенсий, пособий и выплат по пенсионному, социальному и медицинскому страхованию </t>
  </si>
  <si>
    <t>в том числе:
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</si>
  <si>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</si>
  <si>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302</t>
  </si>
  <si>
    <t xml:space="preserve">за счет уплаты штрафов за нарушение законодательства о закупках и нарушение условий контрактов (договоров) </t>
  </si>
  <si>
    <t>за счет уплаты штрафных санкций по долговых обязательствам</t>
  </si>
  <si>
    <t>за счет уплаты других 
экономических санкций</t>
  </si>
  <si>
    <t>за счет уплаты иных расходов</t>
  </si>
  <si>
    <t>303</t>
  </si>
  <si>
    <t>304</t>
  </si>
  <si>
    <t>305</t>
  </si>
  <si>
    <t>306</t>
  </si>
  <si>
    <t>292</t>
  </si>
  <si>
    <t>293</t>
  </si>
  <si>
    <t>294</t>
  </si>
  <si>
    <t>295</t>
  </si>
  <si>
    <t>296</t>
  </si>
  <si>
    <t>Форма 0503323  с. 6</t>
  </si>
  <si>
    <t>Бюджет Шимского муниципального района</t>
  </si>
  <si>
    <t>01 января 2019 г.</t>
  </si>
  <si>
    <t>02290539</t>
  </si>
  <si>
    <t>Комитет финансов Администрации Шимского муниципального района</t>
  </si>
  <si>
    <t>5319000452</t>
  </si>
  <si>
    <t>ГОД</t>
  </si>
  <si>
    <t>5</t>
  </si>
  <si>
    <t>01.01.2019</t>
  </si>
  <si>
    <t>3</t>
  </si>
  <si>
    <t>792</t>
  </si>
  <si>
    <t>49655000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</si>
</sst>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hair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1" applyNumberFormat="0" applyAlignment="0" applyProtection="0"/>
    <xf numFmtId="0" fontId="8" fillId="27" borderId="2" applyNumberFormat="0" applyAlignment="0" applyProtection="0"/>
    <xf numFmtId="0" fontId="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 indent="3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49" fontId="2" fillId="32" borderId="14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2" borderId="12" xfId="0" applyNumberFormat="1" applyFont="1" applyFill="1" applyBorder="1" applyAlignment="1" applyProtection="1">
      <alignment horizontal="center"/>
      <protection/>
    </xf>
    <xf numFmtId="49" fontId="2" fillId="32" borderId="13" xfId="0" applyNumberFormat="1" applyFont="1" applyFill="1" applyBorder="1" applyAlignment="1" applyProtection="1">
      <alignment horizontal="center"/>
      <protection/>
    </xf>
    <xf numFmtId="49" fontId="2" fillId="32" borderId="14" xfId="0" applyNumberFormat="1" applyFont="1" applyFill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center"/>
      <protection/>
    </xf>
    <xf numFmtId="49" fontId="2" fillId="33" borderId="24" xfId="0" applyNumberFormat="1" applyFont="1" applyFill="1" applyBorder="1" applyAlignment="1" applyProtection="1">
      <alignment horizontal="center"/>
      <protection/>
    </xf>
    <xf numFmtId="49" fontId="2" fillId="32" borderId="23" xfId="0" applyNumberFormat="1" applyFont="1" applyFill="1" applyBorder="1" applyAlignment="1" applyProtection="1">
      <alignment horizontal="center"/>
      <protection/>
    </xf>
    <xf numFmtId="49" fontId="2" fillId="32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4" fillId="33" borderId="26" xfId="0" applyFont="1" applyFill="1" applyBorder="1" applyAlignment="1" applyProtection="1">
      <alignment horizontal="center"/>
      <protection/>
    </xf>
    <xf numFmtId="0" fontId="25" fillId="32" borderId="27" xfId="0" applyFont="1" applyFill="1" applyBorder="1" applyAlignment="1" applyProtection="1">
      <alignment horizontal="left"/>
      <protection/>
    </xf>
    <xf numFmtId="0" fontId="25" fillId="32" borderId="28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 wrapText="1" indent="1"/>
      <protection/>
    </xf>
    <xf numFmtId="0" fontId="2" fillId="32" borderId="29" xfId="0" applyFont="1" applyFill="1" applyBorder="1" applyAlignment="1" applyProtection="1">
      <alignment horizontal="left" wrapText="1" indent="1"/>
      <protection/>
    </xf>
    <xf numFmtId="0" fontId="26" fillId="0" borderId="29" xfId="0" applyFont="1" applyFill="1" applyBorder="1" applyAlignment="1" applyProtection="1">
      <alignment horizontal="left" wrapText="1" indent="2"/>
      <protection/>
    </xf>
    <xf numFmtId="0" fontId="26" fillId="0" borderId="30" xfId="0" applyFont="1" applyFill="1" applyBorder="1" applyAlignment="1" applyProtection="1">
      <alignment horizontal="left" wrapText="1" indent="2"/>
      <protection/>
    </xf>
    <xf numFmtId="0" fontId="2" fillId="0" borderId="27" xfId="0" applyFont="1" applyFill="1" applyBorder="1" applyAlignment="1" applyProtection="1">
      <alignment horizontal="left" wrapText="1" indent="1"/>
      <protection/>
    </xf>
    <xf numFmtId="0" fontId="26" fillId="0" borderId="31" xfId="0" applyFont="1" applyFill="1" applyBorder="1" applyAlignment="1" applyProtection="1">
      <alignment horizontal="left" wrapText="1" indent="2"/>
      <protection/>
    </xf>
    <xf numFmtId="0" fontId="2" fillId="32" borderId="28" xfId="0" applyFont="1" applyFill="1" applyBorder="1" applyAlignment="1" applyProtection="1">
      <alignment horizontal="left" wrapText="1" indent="1"/>
      <protection/>
    </xf>
    <xf numFmtId="0" fontId="2" fillId="32" borderId="31" xfId="0" applyFont="1" applyFill="1" applyBorder="1" applyAlignment="1" applyProtection="1">
      <alignment horizontal="left" wrapText="1" indent="1"/>
      <protection/>
    </xf>
    <xf numFmtId="0" fontId="26" fillId="0" borderId="27" xfId="0" applyFont="1" applyFill="1" applyBorder="1" applyAlignment="1" applyProtection="1">
      <alignment horizontal="left" wrapText="1" indent="2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0" fontId="24" fillId="33" borderId="34" xfId="0" applyFont="1" applyFill="1" applyBorder="1" applyAlignment="1" applyProtection="1">
      <alignment horizontal="center" wrapText="1"/>
      <protection/>
    </xf>
    <xf numFmtId="0" fontId="25" fillId="32" borderId="27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 indent="2"/>
      <protection/>
    </xf>
    <xf numFmtId="0" fontId="2" fillId="32" borderId="27" xfId="0" applyFont="1" applyFill="1" applyBorder="1" applyAlignment="1" applyProtection="1">
      <alignment horizontal="left" wrapText="1" indent="1"/>
      <protection/>
    </xf>
    <xf numFmtId="0" fontId="26" fillId="0" borderId="28" xfId="0" applyFont="1" applyFill="1" applyBorder="1" applyAlignment="1" applyProtection="1">
      <alignment horizontal="left" wrapText="1" indent="2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/>
      <protection/>
    </xf>
    <xf numFmtId="49" fontId="0" fillId="0" borderId="37" xfId="0" applyNumberFormat="1" applyFont="1" applyBorder="1" applyAlignment="1" applyProtection="1">
      <alignment horizontal="center"/>
      <protection/>
    </xf>
    <xf numFmtId="14" fontId="0" fillId="0" borderId="38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164" fontId="2" fillId="33" borderId="25" xfId="0" applyNumberFormat="1" applyFont="1" applyFill="1" applyBorder="1" applyAlignment="1" applyProtection="1">
      <alignment horizontal="right" wrapText="1"/>
      <protection/>
    </xf>
    <xf numFmtId="164" fontId="2" fillId="33" borderId="40" xfId="0" applyNumberFormat="1" applyFont="1" applyFill="1" applyBorder="1" applyAlignment="1" applyProtection="1">
      <alignment horizontal="right" wrapText="1"/>
      <protection/>
    </xf>
    <xf numFmtId="164" fontId="2" fillId="32" borderId="13" xfId="0" applyNumberFormat="1" applyFont="1" applyFill="1" applyBorder="1" applyAlignment="1" applyProtection="1">
      <alignment horizontal="right" wrapText="1"/>
      <protection/>
    </xf>
    <xf numFmtId="164" fontId="2" fillId="32" borderId="41" xfId="0" applyNumberFormat="1" applyFont="1" applyFill="1" applyBorder="1" applyAlignment="1" applyProtection="1">
      <alignment horizontal="right" wrapText="1"/>
      <protection/>
    </xf>
    <xf numFmtId="164" fontId="2" fillId="0" borderId="13" xfId="0" applyNumberFormat="1" applyFont="1" applyBorder="1" applyAlignment="1" applyProtection="1">
      <alignment horizontal="right" wrapText="1"/>
      <protection locked="0"/>
    </xf>
    <xf numFmtId="164" fontId="2" fillId="0" borderId="42" xfId="0" applyNumberFormat="1" applyFont="1" applyBorder="1" applyAlignment="1" applyProtection="1">
      <alignment horizontal="right" wrapText="1"/>
      <protection locked="0"/>
    </xf>
    <xf numFmtId="164" fontId="2" fillId="0" borderId="41" xfId="0" applyNumberFormat="1" applyFont="1" applyBorder="1" applyAlignment="1" applyProtection="1">
      <alignment horizontal="right" wrapText="1"/>
      <protection locked="0"/>
    </xf>
    <xf numFmtId="164" fontId="2" fillId="0" borderId="16" xfId="0" applyNumberFormat="1" applyFont="1" applyBorder="1" applyAlignment="1" applyProtection="1">
      <alignment horizontal="right" wrapText="1"/>
      <protection locked="0"/>
    </xf>
    <xf numFmtId="164" fontId="2" fillId="32" borderId="10" xfId="0" applyNumberFormat="1" applyFont="1" applyFill="1" applyBorder="1" applyAlignment="1" applyProtection="1">
      <alignment horizontal="right" wrapText="1"/>
      <protection/>
    </xf>
    <xf numFmtId="164" fontId="2" fillId="32" borderId="43" xfId="0" applyNumberFormat="1" applyFont="1" applyFill="1" applyBorder="1" applyAlignment="1" applyProtection="1">
      <alignment horizontal="right" wrapText="1"/>
      <protection/>
    </xf>
    <xf numFmtId="164" fontId="2" fillId="0" borderId="13" xfId="0" applyNumberFormat="1" applyFont="1" applyFill="1" applyBorder="1" applyAlignment="1" applyProtection="1">
      <alignment horizontal="right" wrapText="1"/>
      <protection locked="0"/>
    </xf>
    <xf numFmtId="164" fontId="2" fillId="0" borderId="42" xfId="0" applyNumberFormat="1" applyFont="1" applyFill="1" applyBorder="1" applyAlignment="1" applyProtection="1">
      <alignment horizontal="right" wrapText="1"/>
      <protection locked="0"/>
    </xf>
    <xf numFmtId="164" fontId="2" fillId="0" borderId="41" xfId="0" applyNumberFormat="1" applyFont="1" applyFill="1" applyBorder="1" applyAlignment="1" applyProtection="1">
      <alignment horizontal="right" wrapText="1"/>
      <protection locked="0"/>
    </xf>
    <xf numFmtId="164" fontId="2" fillId="32" borderId="42" xfId="0" applyNumberFormat="1" applyFont="1" applyFill="1" applyBorder="1" applyAlignment="1" applyProtection="1">
      <alignment horizontal="right" wrapText="1"/>
      <protection/>
    </xf>
    <xf numFmtId="164" fontId="2" fillId="0" borderId="20" xfId="0" applyNumberFormat="1" applyFont="1" applyBorder="1" applyAlignment="1" applyProtection="1">
      <alignment horizontal="right" wrapText="1"/>
      <protection locked="0"/>
    </xf>
    <xf numFmtId="164" fontId="2" fillId="32" borderId="20" xfId="0" applyNumberFormat="1" applyFont="1" applyFill="1" applyBorder="1" applyAlignment="1" applyProtection="1">
      <alignment horizontal="right" wrapText="1"/>
      <protection/>
    </xf>
    <xf numFmtId="164" fontId="2" fillId="0" borderId="44" xfId="0" applyNumberFormat="1" applyFont="1" applyBorder="1" applyAlignment="1" applyProtection="1">
      <alignment horizontal="right" wrapText="1"/>
      <protection locked="0"/>
    </xf>
    <xf numFmtId="164" fontId="2" fillId="32" borderId="36" xfId="0" applyNumberFormat="1" applyFont="1" applyFill="1" applyBorder="1" applyAlignment="1" applyProtection="1">
      <alignment horizontal="right" wrapText="1"/>
      <protection/>
    </xf>
    <xf numFmtId="164" fontId="2" fillId="0" borderId="36" xfId="0" applyNumberFormat="1" applyFont="1" applyBorder="1" applyAlignment="1" applyProtection="1">
      <alignment horizontal="right" wrapText="1"/>
      <protection locked="0"/>
    </xf>
    <xf numFmtId="164" fontId="2" fillId="0" borderId="33" xfId="0" applyNumberFormat="1" applyFont="1" applyBorder="1" applyAlignment="1" applyProtection="1">
      <alignment horizontal="right" wrapText="1"/>
      <protection locked="0"/>
    </xf>
    <xf numFmtId="164" fontId="2" fillId="0" borderId="45" xfId="0" applyNumberFormat="1" applyFont="1" applyBorder="1" applyAlignment="1" applyProtection="1">
      <alignment horizontal="right" wrapText="1"/>
      <protection locked="0"/>
    </xf>
    <xf numFmtId="164" fontId="2" fillId="32" borderId="11" xfId="0" applyNumberFormat="1" applyFont="1" applyFill="1" applyBorder="1" applyAlignment="1" applyProtection="1">
      <alignment horizontal="right" wrapText="1"/>
      <protection/>
    </xf>
    <xf numFmtId="164" fontId="2" fillId="32" borderId="46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Border="1" applyAlignment="1" applyProtection="1">
      <alignment horizontal="right" wrapText="1"/>
      <protection locked="0"/>
    </xf>
    <xf numFmtId="164" fontId="2" fillId="32" borderId="33" xfId="0" applyNumberFormat="1" applyFont="1" applyFill="1" applyBorder="1" applyAlignment="1" applyProtection="1">
      <alignment horizontal="right" wrapText="1"/>
      <protection/>
    </xf>
    <xf numFmtId="164" fontId="2" fillId="32" borderId="25" xfId="0" applyNumberFormat="1" applyFont="1" applyFill="1" applyBorder="1" applyAlignment="1" applyProtection="1">
      <alignment horizontal="right" wrapText="1"/>
      <protection/>
    </xf>
    <xf numFmtId="164" fontId="2" fillId="32" borderId="40" xfId="0" applyNumberFormat="1" applyFont="1" applyFill="1" applyBorder="1" applyAlignment="1" applyProtection="1">
      <alignment horizontal="right" wrapText="1"/>
      <protection/>
    </xf>
    <xf numFmtId="164" fontId="2" fillId="0" borderId="47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 indent="1"/>
      <protection/>
    </xf>
    <xf numFmtId="49" fontId="0" fillId="0" borderId="0" xfId="0" applyNumberFormat="1" applyFont="1" applyAlignment="1" applyProtection="1">
      <alignment/>
      <protection/>
    </xf>
    <xf numFmtId="164" fontId="2" fillId="33" borderId="48" xfId="0" applyNumberFormat="1" applyFont="1" applyFill="1" applyBorder="1" applyAlignment="1" applyProtection="1">
      <alignment horizontal="right" wrapText="1"/>
      <protection/>
    </xf>
    <xf numFmtId="164" fontId="2" fillId="0" borderId="49" xfId="0" applyNumberFormat="1" applyFont="1" applyBorder="1" applyAlignment="1" applyProtection="1">
      <alignment horizontal="right" wrapText="1"/>
      <protection locked="0"/>
    </xf>
    <xf numFmtId="164" fontId="2" fillId="32" borderId="49" xfId="0" applyNumberFormat="1" applyFont="1" applyFill="1" applyBorder="1" applyAlignment="1" applyProtection="1">
      <alignment horizontal="right" wrapText="1"/>
      <protection/>
    </xf>
    <xf numFmtId="164" fontId="2" fillId="32" borderId="50" xfId="0" applyNumberFormat="1" applyFont="1" applyFill="1" applyBorder="1" applyAlignment="1" applyProtection="1">
      <alignment horizontal="right" wrapText="1"/>
      <protection/>
    </xf>
    <xf numFmtId="164" fontId="2" fillId="0" borderId="51" xfId="0" applyNumberFormat="1" applyFont="1" applyBorder="1" applyAlignment="1" applyProtection="1">
      <alignment horizontal="right" wrapText="1"/>
      <protection locked="0"/>
    </xf>
    <xf numFmtId="164" fontId="2" fillId="32" borderId="35" xfId="0" applyNumberFormat="1" applyFont="1" applyFill="1" applyBorder="1" applyAlignment="1" applyProtection="1">
      <alignment horizontal="right" wrapText="1"/>
      <protection/>
    </xf>
    <xf numFmtId="164" fontId="2" fillId="32" borderId="48" xfId="0" applyNumberFormat="1" applyFont="1" applyFill="1" applyBorder="1" applyAlignment="1" applyProtection="1">
      <alignment horizontal="right" wrapText="1"/>
      <protection/>
    </xf>
    <xf numFmtId="164" fontId="2" fillId="0" borderId="20" xfId="0" applyNumberFormat="1" applyFont="1" applyFill="1" applyBorder="1" applyAlignment="1" applyProtection="1">
      <alignment horizontal="right" wrapText="1"/>
      <protection locked="0"/>
    </xf>
    <xf numFmtId="164" fontId="2" fillId="32" borderId="47" xfId="0" applyNumberFormat="1" applyFont="1" applyFill="1" applyBorder="1" applyAlignment="1" applyProtection="1">
      <alignment horizontal="right" wrapText="1"/>
      <protection/>
    </xf>
    <xf numFmtId="164" fontId="2" fillId="32" borderId="52" xfId="0" applyNumberFormat="1" applyFont="1" applyFill="1" applyBorder="1" applyAlignment="1" applyProtection="1">
      <alignment horizontal="right" wrapText="1"/>
      <protection/>
    </xf>
    <xf numFmtId="0" fontId="26" fillId="0" borderId="53" xfId="0" applyFont="1" applyFill="1" applyBorder="1" applyAlignment="1" applyProtection="1">
      <alignment horizontal="left" wrapText="1" indent="2"/>
      <protection/>
    </xf>
    <xf numFmtId="49" fontId="2" fillId="0" borderId="54" xfId="0" applyNumberFormat="1" applyFont="1" applyBorder="1" applyAlignment="1" applyProtection="1">
      <alignment/>
      <protection/>
    </xf>
    <xf numFmtId="49" fontId="2" fillId="0" borderId="54" xfId="0" applyNumberFormat="1" applyFont="1" applyBorder="1" applyAlignment="1" applyProtection="1">
      <alignment horizontal="right"/>
      <protection/>
    </xf>
    <xf numFmtId="49" fontId="2" fillId="32" borderId="24" xfId="0" applyNumberFormat="1" applyFont="1" applyFill="1" applyBorder="1" applyAlignment="1" applyProtection="1">
      <alignment horizontal="center"/>
      <protection/>
    </xf>
    <xf numFmtId="164" fontId="2" fillId="32" borderId="24" xfId="0" applyNumberFormat="1" applyFont="1" applyFill="1" applyBorder="1" applyAlignment="1" applyProtection="1">
      <alignment horizontal="right" wrapText="1"/>
      <protection/>
    </xf>
    <xf numFmtId="49" fontId="2" fillId="0" borderId="19" xfId="0" applyNumberFormat="1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164" fontId="2" fillId="0" borderId="25" xfId="0" applyNumberFormat="1" applyFont="1" applyBorder="1" applyAlignment="1" applyProtection="1">
      <alignment horizontal="right" wrapText="1"/>
      <protection locked="0"/>
    </xf>
    <xf numFmtId="164" fontId="2" fillId="0" borderId="24" xfId="0" applyNumberFormat="1" applyFont="1" applyBorder="1" applyAlignment="1" applyProtection="1">
      <alignment horizontal="right" wrapText="1"/>
      <protection locked="0"/>
    </xf>
    <xf numFmtId="164" fontId="2" fillId="0" borderId="40" xfId="0" applyNumberFormat="1" applyFont="1" applyBorder="1" applyAlignment="1" applyProtection="1">
      <alignment horizontal="right" wrapText="1"/>
      <protection locked="0"/>
    </xf>
    <xf numFmtId="49" fontId="2" fillId="0" borderId="55" xfId="0" applyNumberFormat="1" applyFont="1" applyBorder="1" applyAlignment="1" applyProtection="1">
      <alignment/>
      <protection/>
    </xf>
    <xf numFmtId="0" fontId="25" fillId="0" borderId="28" xfId="0" applyFont="1" applyFill="1" applyBorder="1" applyAlignment="1" applyProtection="1">
      <alignment horizontal="left"/>
      <protection/>
    </xf>
    <xf numFmtId="0" fontId="2" fillId="0" borderId="53" xfId="0" applyFont="1" applyFill="1" applyBorder="1" applyAlignment="1" applyProtection="1">
      <alignment horizontal="left" wrapText="1" indent="1"/>
      <protection/>
    </xf>
    <xf numFmtId="164" fontId="2" fillId="0" borderId="11" xfId="0" applyNumberFormat="1" applyFont="1" applyBorder="1" applyAlignment="1" applyProtection="1">
      <alignment horizontal="right" wrapText="1"/>
      <protection locked="0"/>
    </xf>
    <xf numFmtId="164" fontId="2" fillId="0" borderId="18" xfId="0" applyNumberFormat="1" applyFont="1" applyBorder="1" applyAlignment="1" applyProtection="1">
      <alignment horizontal="right" wrapText="1"/>
      <protection locked="0"/>
    </xf>
    <xf numFmtId="164" fontId="2" fillId="0" borderId="46" xfId="0" applyNumberFormat="1" applyFont="1" applyBorder="1" applyAlignment="1" applyProtection="1">
      <alignment horizontal="right" wrapText="1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64" fontId="2" fillId="0" borderId="52" xfId="0" applyNumberFormat="1" applyFont="1" applyBorder="1" applyAlignment="1" applyProtection="1">
      <alignment horizontal="right" wrapText="1"/>
      <protection locked="0"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64" fontId="2" fillId="0" borderId="56" xfId="0" applyNumberFormat="1" applyFont="1" applyBorder="1" applyAlignment="1" applyProtection="1">
      <alignment horizontal="right" wrapText="1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25" fillId="32" borderId="27" xfId="0" applyFont="1" applyFill="1" applyBorder="1" applyAlignment="1" applyProtection="1">
      <alignment horizontal="left" wrapText="1"/>
      <protection/>
    </xf>
    <xf numFmtId="49" fontId="2" fillId="32" borderId="20" xfId="0" applyNumberFormat="1" applyFont="1" applyFill="1" applyBorder="1" applyAlignment="1" applyProtection="1">
      <alignment horizontal="center"/>
      <protection/>
    </xf>
    <xf numFmtId="164" fontId="2" fillId="32" borderId="44" xfId="0" applyNumberFormat="1" applyFont="1" applyFill="1" applyBorder="1" applyAlignment="1" applyProtection="1">
      <alignment horizontal="right" wrapText="1"/>
      <protection/>
    </xf>
    <xf numFmtId="164" fontId="2" fillId="32" borderId="16" xfId="0" applyNumberFormat="1" applyFont="1" applyFill="1" applyBorder="1" applyAlignment="1" applyProtection="1">
      <alignment horizontal="right" wrapText="1"/>
      <protection/>
    </xf>
    <xf numFmtId="164" fontId="2" fillId="0" borderId="57" xfId="0" applyNumberFormat="1" applyFont="1" applyBorder="1" applyAlignment="1" applyProtection="1">
      <alignment horizontal="right" wrapTex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164" fontId="2" fillId="32" borderId="18" xfId="0" applyNumberFormat="1" applyFont="1" applyFill="1" applyBorder="1" applyAlignment="1" applyProtection="1">
      <alignment horizontal="right" wrapText="1"/>
      <protection/>
    </xf>
    <xf numFmtId="164" fontId="2" fillId="0" borderId="58" xfId="0" applyNumberFormat="1" applyFont="1" applyBorder="1" applyAlignment="1" applyProtection="1">
      <alignment horizontal="right" wrapText="1"/>
      <protection locked="0"/>
    </xf>
    <xf numFmtId="164" fontId="2" fillId="0" borderId="59" xfId="0" applyNumberFormat="1" applyFont="1" applyBorder="1" applyAlignment="1" applyProtection="1">
      <alignment horizontal="right" wrapText="1"/>
      <protection locked="0"/>
    </xf>
    <xf numFmtId="0" fontId="26" fillId="0" borderId="47" xfId="0" applyFont="1" applyFill="1" applyBorder="1" applyAlignment="1" applyProtection="1">
      <alignment horizontal="left" wrapText="1" indent="2"/>
      <protection/>
    </xf>
    <xf numFmtId="164" fontId="2" fillId="32" borderId="60" xfId="0" applyNumberFormat="1" applyFont="1" applyFill="1" applyBorder="1" applyAlignment="1" applyProtection="1">
      <alignment horizontal="right" wrapText="1"/>
      <protection/>
    </xf>
    <xf numFmtId="164" fontId="2" fillId="0" borderId="60" xfId="0" applyNumberFormat="1" applyFont="1" applyBorder="1" applyAlignment="1" applyProtection="1">
      <alignment horizontal="right" wrapText="1"/>
      <protection locked="0"/>
    </xf>
    <xf numFmtId="164" fontId="2" fillId="32" borderId="61" xfId="0" applyNumberFormat="1" applyFont="1" applyFill="1" applyBorder="1" applyAlignment="1" applyProtection="1">
      <alignment horizontal="right" wrapText="1"/>
      <protection/>
    </xf>
    <xf numFmtId="164" fontId="2" fillId="0" borderId="61" xfId="0" applyNumberFormat="1" applyFont="1" applyBorder="1" applyAlignment="1" applyProtection="1">
      <alignment horizontal="right" wrapText="1"/>
      <protection locked="0"/>
    </xf>
    <xf numFmtId="164" fontId="2" fillId="0" borderId="50" xfId="0" applyNumberFormat="1" applyFont="1" applyBorder="1" applyAlignment="1" applyProtection="1">
      <alignment horizontal="right" wrapText="1"/>
      <protection locked="0"/>
    </xf>
    <xf numFmtId="164" fontId="2" fillId="0" borderId="43" xfId="0" applyNumberFormat="1" applyFont="1" applyBorder="1" applyAlignment="1" applyProtection="1">
      <alignment horizontal="right" wrapText="1"/>
      <protection locked="0"/>
    </xf>
    <xf numFmtId="49" fontId="2" fillId="34" borderId="14" xfId="0" applyNumberFormat="1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31" xfId="0" applyFont="1" applyFill="1" applyBorder="1" applyAlignment="1" applyProtection="1">
      <alignment horizontal="left" wrapText="1" indent="1"/>
      <protection/>
    </xf>
    <xf numFmtId="164" fontId="2" fillId="34" borderId="20" xfId="0" applyNumberFormat="1" applyFont="1" applyFill="1" applyBorder="1" applyAlignment="1" applyProtection="1">
      <alignment horizontal="right" wrapText="1"/>
      <protection locked="0"/>
    </xf>
    <xf numFmtId="164" fontId="2" fillId="0" borderId="33" xfId="0" applyNumberFormat="1" applyFont="1" applyFill="1" applyBorder="1" applyAlignment="1" applyProtection="1">
      <alignment horizontal="right" wrapText="1"/>
      <protection locked="0"/>
    </xf>
    <xf numFmtId="164" fontId="2" fillId="34" borderId="43" xfId="0" applyNumberFormat="1" applyFont="1" applyFill="1" applyBorder="1" applyAlignment="1" applyProtection="1">
      <alignment horizontal="right" wrapText="1"/>
      <protection locked="0"/>
    </xf>
    <xf numFmtId="164" fontId="2" fillId="32" borderId="62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/>
      <protection locked="0"/>
    </xf>
    <xf numFmtId="49" fontId="4" fillId="0" borderId="55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49" fontId="2" fillId="0" borderId="55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Примечание 3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5.125" style="11" customWidth="1"/>
    <col min="2" max="2" width="4.75390625" style="11" customWidth="1"/>
    <col min="3" max="3" width="5.875" style="11" customWidth="1"/>
    <col min="4" max="8" width="16.75390625" style="3" customWidth="1"/>
    <col min="9" max="16" width="16.75390625" style="4" customWidth="1"/>
    <col min="17" max="17" width="15.875" style="2" hidden="1" customWidth="1"/>
    <col min="18" max="18" width="0" style="2" hidden="1" customWidth="1"/>
    <col min="19" max="16384" width="9.125" style="2" customWidth="1"/>
  </cols>
  <sheetData>
    <row r="1" spans="1:18" s="45" customFormat="1" ht="13.5" thickBo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81"/>
      <c r="L1" s="81"/>
      <c r="M1" s="81"/>
      <c r="N1" s="81"/>
      <c r="O1" s="81"/>
      <c r="P1" s="85" t="s">
        <v>1</v>
      </c>
      <c r="Q1" s="122" t="s">
        <v>343</v>
      </c>
      <c r="R1" s="122"/>
    </row>
    <row r="2" spans="1:18" s="49" customFormat="1" ht="12.75">
      <c r="A2" s="46"/>
      <c r="B2" s="47"/>
      <c r="C2" s="47"/>
      <c r="D2" s="47"/>
      <c r="E2" s="47"/>
      <c r="F2" s="47"/>
      <c r="G2" s="47"/>
      <c r="H2" s="47"/>
      <c r="I2" s="48"/>
      <c r="M2" s="120"/>
      <c r="N2" s="120"/>
      <c r="O2" s="120" t="s">
        <v>194</v>
      </c>
      <c r="P2" s="86" t="s">
        <v>2</v>
      </c>
      <c r="Q2" s="48" t="s">
        <v>340</v>
      </c>
      <c r="R2" s="48"/>
    </row>
    <row r="3" spans="1:18" s="49" customFormat="1" ht="12.75">
      <c r="A3" s="8"/>
      <c r="B3" s="8"/>
      <c r="C3" s="50" t="s">
        <v>136</v>
      </c>
      <c r="D3" s="181" t="s">
        <v>335</v>
      </c>
      <c r="E3" s="181"/>
      <c r="F3" s="84"/>
      <c r="G3" s="8"/>
      <c r="H3" s="8"/>
      <c r="I3" s="8"/>
      <c r="J3" s="8"/>
      <c r="K3" s="8"/>
      <c r="M3" s="120"/>
      <c r="N3" s="120"/>
      <c r="O3" s="120" t="s">
        <v>193</v>
      </c>
      <c r="P3" s="87">
        <v>43466</v>
      </c>
      <c r="Q3" s="48" t="s">
        <v>119</v>
      </c>
      <c r="R3" s="48"/>
    </row>
    <row r="4" spans="1:18" s="49" customFormat="1" ht="12.75">
      <c r="A4" s="47"/>
      <c r="B4" s="51"/>
      <c r="C4" s="51"/>
      <c r="D4" s="51"/>
      <c r="E4" s="51"/>
      <c r="F4" s="51"/>
      <c r="G4" s="51"/>
      <c r="H4" s="51"/>
      <c r="I4" s="52"/>
      <c r="J4" s="53"/>
      <c r="K4" s="53"/>
      <c r="M4" s="120"/>
      <c r="N4" s="120"/>
      <c r="O4" s="120"/>
      <c r="P4" s="88"/>
      <c r="Q4" s="48" t="s">
        <v>341</v>
      </c>
      <c r="R4" s="48"/>
    </row>
    <row r="5" spans="1:18" s="18" customFormat="1" ht="11.25">
      <c r="A5" s="10" t="s">
        <v>137</v>
      </c>
      <c r="B5" s="182" t="s">
        <v>337</v>
      </c>
      <c r="C5" s="182"/>
      <c r="D5" s="182"/>
      <c r="E5" s="182"/>
      <c r="F5" s="182"/>
      <c r="G5" s="182"/>
      <c r="H5" s="182"/>
      <c r="I5" s="182"/>
      <c r="J5" s="182"/>
      <c r="K5" s="10"/>
      <c r="M5" s="121"/>
      <c r="N5" s="121"/>
      <c r="O5" s="121" t="s">
        <v>192</v>
      </c>
      <c r="P5" s="89" t="s">
        <v>336</v>
      </c>
      <c r="Q5" s="55" t="s">
        <v>339</v>
      </c>
      <c r="R5" s="55"/>
    </row>
    <row r="6" spans="1:18" s="18" customFormat="1" ht="11.25">
      <c r="A6" s="10" t="s">
        <v>138</v>
      </c>
      <c r="B6" s="183" t="s">
        <v>334</v>
      </c>
      <c r="C6" s="183"/>
      <c r="D6" s="183"/>
      <c r="E6" s="183"/>
      <c r="F6" s="183"/>
      <c r="G6" s="183"/>
      <c r="H6" s="183"/>
      <c r="I6" s="183"/>
      <c r="J6" s="183"/>
      <c r="K6" s="10"/>
      <c r="M6" s="121"/>
      <c r="N6" s="121"/>
      <c r="O6" s="121" t="s">
        <v>191</v>
      </c>
      <c r="P6" s="89" t="s">
        <v>344</v>
      </c>
      <c r="Q6" s="55"/>
      <c r="R6" s="55"/>
    </row>
    <row r="7" spans="1:18" s="18" customFormat="1" ht="11.25">
      <c r="A7" s="9" t="s">
        <v>196</v>
      </c>
      <c r="B7" s="12"/>
      <c r="C7" s="12"/>
      <c r="D7" s="12"/>
      <c r="E7" s="12"/>
      <c r="F7" s="12"/>
      <c r="G7" s="12"/>
      <c r="H7" s="12"/>
      <c r="I7" s="55"/>
      <c r="J7" s="12"/>
      <c r="K7" s="12"/>
      <c r="M7" s="121"/>
      <c r="N7" s="121"/>
      <c r="O7" s="121"/>
      <c r="P7" s="90"/>
      <c r="Q7" s="55"/>
      <c r="R7" s="55"/>
    </row>
    <row r="8" spans="1:18" s="18" customFormat="1" ht="12" thickBot="1">
      <c r="A8" s="9" t="s">
        <v>3</v>
      </c>
      <c r="B8" s="12"/>
      <c r="C8" s="12"/>
      <c r="D8" s="12"/>
      <c r="E8" s="12"/>
      <c r="F8" s="12"/>
      <c r="G8" s="12"/>
      <c r="H8" s="12"/>
      <c r="I8" s="55"/>
      <c r="J8" s="54"/>
      <c r="K8" s="54"/>
      <c r="M8" s="121"/>
      <c r="N8" s="121"/>
      <c r="O8" s="121" t="s">
        <v>190</v>
      </c>
      <c r="P8" s="91">
        <v>383</v>
      </c>
      <c r="Q8" s="55" t="s">
        <v>342</v>
      </c>
      <c r="R8" s="55"/>
    </row>
    <row r="9" spans="1:18" s="49" customFormat="1" ht="12.75">
      <c r="A9" s="47"/>
      <c r="B9" s="186" t="s">
        <v>4</v>
      </c>
      <c r="C9" s="186"/>
      <c r="D9" s="186"/>
      <c r="E9" s="186"/>
      <c r="F9" s="56"/>
      <c r="G9" s="56"/>
      <c r="H9" s="56"/>
      <c r="I9" s="48"/>
      <c r="J9" s="50"/>
      <c r="K9" s="50"/>
      <c r="L9" s="50"/>
      <c r="M9" s="50"/>
      <c r="N9" s="50"/>
      <c r="O9" s="50"/>
      <c r="P9" s="51"/>
      <c r="Q9" s="48"/>
      <c r="R9" s="48"/>
    </row>
    <row r="10" spans="1:17" ht="6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 t="s">
        <v>338</v>
      </c>
    </row>
    <row r="11" spans="1:17" s="18" customFormat="1" ht="135">
      <c r="A11" s="57" t="s">
        <v>12</v>
      </c>
      <c r="B11" s="79" t="s">
        <v>5</v>
      </c>
      <c r="C11" s="79" t="s">
        <v>6</v>
      </c>
      <c r="D11" s="77" t="s">
        <v>141</v>
      </c>
      <c r="E11" s="79" t="s">
        <v>139</v>
      </c>
      <c r="F11" s="77" t="s">
        <v>7</v>
      </c>
      <c r="G11" s="79" t="s">
        <v>140</v>
      </c>
      <c r="H11" s="78" t="s">
        <v>8</v>
      </c>
      <c r="I11" s="77" t="s">
        <v>195</v>
      </c>
      <c r="J11" s="77" t="s">
        <v>9</v>
      </c>
      <c r="K11" s="80" t="s">
        <v>197</v>
      </c>
      <c r="L11" s="80" t="s">
        <v>198</v>
      </c>
      <c r="M11" s="80" t="s">
        <v>10</v>
      </c>
      <c r="N11" s="80" t="s">
        <v>199</v>
      </c>
      <c r="O11" s="80" t="s">
        <v>200</v>
      </c>
      <c r="P11" s="78" t="s">
        <v>11</v>
      </c>
      <c r="Q11" s="55"/>
    </row>
    <row r="12" spans="1:17" s="18" customFormat="1" ht="12" thickBot="1">
      <c r="A12" s="13">
        <v>1</v>
      </c>
      <c r="B12" s="19">
        <v>2</v>
      </c>
      <c r="C12" s="19">
        <v>3</v>
      </c>
      <c r="D12" s="57">
        <v>4</v>
      </c>
      <c r="E12" s="57">
        <v>5</v>
      </c>
      <c r="F12" s="57">
        <v>6</v>
      </c>
      <c r="G12" s="57">
        <v>7</v>
      </c>
      <c r="H12" s="19">
        <v>8</v>
      </c>
      <c r="I12" s="19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162">
        <v>16</v>
      </c>
      <c r="Q12" s="55"/>
    </row>
    <row r="13" spans="1:16" s="18" customFormat="1" ht="19.5" customHeight="1">
      <c r="A13" s="58" t="s">
        <v>13</v>
      </c>
      <c r="B13" s="35" t="s">
        <v>14</v>
      </c>
      <c r="C13" s="36"/>
      <c r="D13" s="92">
        <f aca="true" t="shared" si="0" ref="D13:D33">F13+P13-E13</f>
        <v>321750896.54</v>
      </c>
      <c r="E13" s="92">
        <f>E14+E50+E59</f>
        <v>0</v>
      </c>
      <c r="F13" s="92">
        <f aca="true" t="shared" si="1" ref="F13:F33">H13+I13+J13+K13+L13+M13+N13+O13-G13</f>
        <v>321750896.54</v>
      </c>
      <c r="G13" s="92">
        <f aca="true" t="shared" si="2" ref="G13:P13">G14+G50+G59</f>
        <v>15585800</v>
      </c>
      <c r="H13" s="92">
        <f t="shared" si="2"/>
        <v>0</v>
      </c>
      <c r="I13" s="92">
        <f t="shared" si="2"/>
        <v>0</v>
      </c>
      <c r="J13" s="92">
        <f t="shared" si="2"/>
        <v>0</v>
      </c>
      <c r="K13" s="92">
        <f t="shared" si="2"/>
        <v>0</v>
      </c>
      <c r="L13" s="92">
        <f t="shared" si="2"/>
        <v>0</v>
      </c>
      <c r="M13" s="123">
        <f t="shared" si="2"/>
        <v>295071972.24</v>
      </c>
      <c r="N13" s="123">
        <f t="shared" si="2"/>
        <v>17831706.15</v>
      </c>
      <c r="O13" s="123">
        <f t="shared" si="2"/>
        <v>24433018.15</v>
      </c>
      <c r="P13" s="93">
        <f t="shared" si="2"/>
        <v>0</v>
      </c>
    </row>
    <row r="14" spans="1:16" s="18" customFormat="1" ht="19.5" customHeight="1">
      <c r="A14" s="59" t="s">
        <v>15</v>
      </c>
      <c r="B14" s="33" t="s">
        <v>16</v>
      </c>
      <c r="C14" s="34" t="s">
        <v>17</v>
      </c>
      <c r="D14" s="94">
        <f t="shared" si="0"/>
        <v>315874035.64</v>
      </c>
      <c r="E14" s="94">
        <f>E15+E16+E26+E32+E41+E45+E46</f>
        <v>0</v>
      </c>
      <c r="F14" s="94">
        <f t="shared" si="1"/>
        <v>315874035.64</v>
      </c>
      <c r="G14" s="94">
        <f aca="true" t="shared" si="3" ref="G14:P14">G15+G16+G26+G32+G41+G45+G46</f>
        <v>15585800</v>
      </c>
      <c r="H14" s="94">
        <f t="shared" si="3"/>
        <v>0</v>
      </c>
      <c r="I14" s="94">
        <f t="shared" si="3"/>
        <v>0</v>
      </c>
      <c r="J14" s="94">
        <f t="shared" si="3"/>
        <v>0</v>
      </c>
      <c r="K14" s="94">
        <f t="shared" si="3"/>
        <v>0</v>
      </c>
      <c r="L14" s="94">
        <f t="shared" si="3"/>
        <v>0</v>
      </c>
      <c r="M14" s="94">
        <f t="shared" si="3"/>
        <v>289727937.36</v>
      </c>
      <c r="N14" s="94">
        <f t="shared" si="3"/>
        <v>17483633.95</v>
      </c>
      <c r="O14" s="94">
        <f t="shared" si="3"/>
        <v>24248264.33</v>
      </c>
      <c r="P14" s="95">
        <f t="shared" si="3"/>
        <v>0</v>
      </c>
    </row>
    <row r="15" spans="1:16" s="18" customFormat="1" ht="22.5">
      <c r="A15" s="61" t="s">
        <v>144</v>
      </c>
      <c r="B15" s="20" t="s">
        <v>18</v>
      </c>
      <c r="C15" s="21" t="s">
        <v>19</v>
      </c>
      <c r="D15" s="94">
        <f t="shared" si="0"/>
        <v>113246317.4</v>
      </c>
      <c r="E15" s="96"/>
      <c r="F15" s="94">
        <f t="shared" si="1"/>
        <v>113246317.4</v>
      </c>
      <c r="G15" s="96"/>
      <c r="H15" s="96"/>
      <c r="I15" s="97"/>
      <c r="J15" s="96"/>
      <c r="K15" s="96"/>
      <c r="L15" s="96"/>
      <c r="M15" s="106">
        <v>93901239.63</v>
      </c>
      <c r="N15" s="106">
        <v>11588240.85</v>
      </c>
      <c r="O15" s="106">
        <v>7756836.92</v>
      </c>
      <c r="P15" s="98"/>
    </row>
    <row r="16" spans="1:16" s="18" customFormat="1" ht="19.5" customHeight="1">
      <c r="A16" s="62" t="s">
        <v>142</v>
      </c>
      <c r="B16" s="173" t="s">
        <v>20</v>
      </c>
      <c r="C16" s="174" t="s">
        <v>21</v>
      </c>
      <c r="D16" s="94">
        <f t="shared" si="0"/>
        <v>10403638.56</v>
      </c>
      <c r="E16" s="94">
        <f>E17+E18+E19+E20+E21+E22+E23+E24+E25</f>
        <v>0</v>
      </c>
      <c r="F16" s="94">
        <f t="shared" si="1"/>
        <v>10403638.56</v>
      </c>
      <c r="G16" s="94">
        <f aca="true" t="shared" si="4" ref="G16:P16">G17+G18+G19+G20+G21+G22+G23+G24+G25</f>
        <v>0</v>
      </c>
      <c r="H16" s="94">
        <f t="shared" si="4"/>
        <v>0</v>
      </c>
      <c r="I16" s="94">
        <f t="shared" si="4"/>
        <v>0</v>
      </c>
      <c r="J16" s="94">
        <f t="shared" si="4"/>
        <v>0</v>
      </c>
      <c r="K16" s="94">
        <f t="shared" si="4"/>
        <v>0</v>
      </c>
      <c r="L16" s="94">
        <f t="shared" si="4"/>
        <v>0</v>
      </c>
      <c r="M16" s="94">
        <f t="shared" si="4"/>
        <v>5613970.09</v>
      </c>
      <c r="N16" s="94">
        <f t="shared" si="4"/>
        <v>4741345.14</v>
      </c>
      <c r="O16" s="94">
        <f t="shared" si="4"/>
        <v>48323.33</v>
      </c>
      <c r="P16" s="101">
        <f t="shared" si="4"/>
        <v>0</v>
      </c>
    </row>
    <row r="17" spans="1:16" s="18" customFormat="1" ht="22.5">
      <c r="A17" s="66" t="s">
        <v>257</v>
      </c>
      <c r="B17" s="22" t="s">
        <v>201</v>
      </c>
      <c r="C17" s="23" t="s">
        <v>273</v>
      </c>
      <c r="D17" s="94">
        <f t="shared" si="0"/>
        <v>10015691.53</v>
      </c>
      <c r="E17" s="96"/>
      <c r="F17" s="94">
        <f t="shared" si="1"/>
        <v>10015691.53</v>
      </c>
      <c r="G17" s="96"/>
      <c r="H17" s="96"/>
      <c r="I17" s="97"/>
      <c r="J17" s="96"/>
      <c r="K17" s="96"/>
      <c r="L17" s="96"/>
      <c r="M17" s="106">
        <v>5226023.06</v>
      </c>
      <c r="N17" s="106">
        <v>4741345.14</v>
      </c>
      <c r="O17" s="106">
        <v>48323.33</v>
      </c>
      <c r="P17" s="98"/>
    </row>
    <row r="18" spans="1:16" s="18" customFormat="1" ht="19.5" customHeight="1">
      <c r="A18" s="66" t="s">
        <v>258</v>
      </c>
      <c r="B18" s="22" t="s">
        <v>202</v>
      </c>
      <c r="C18" s="23" t="s">
        <v>274</v>
      </c>
      <c r="D18" s="94">
        <f t="shared" si="0"/>
        <v>0</v>
      </c>
      <c r="E18" s="96"/>
      <c r="F18" s="94">
        <f t="shared" si="1"/>
        <v>0</v>
      </c>
      <c r="G18" s="96"/>
      <c r="H18" s="96"/>
      <c r="I18" s="97"/>
      <c r="J18" s="96"/>
      <c r="K18" s="96"/>
      <c r="L18" s="96"/>
      <c r="M18" s="106"/>
      <c r="N18" s="106"/>
      <c r="O18" s="106"/>
      <c r="P18" s="98"/>
    </row>
    <row r="19" spans="1:16" s="18" customFormat="1" ht="22.5">
      <c r="A19" s="66" t="s">
        <v>259</v>
      </c>
      <c r="B19" s="22" t="s">
        <v>260</v>
      </c>
      <c r="C19" s="23" t="s">
        <v>205</v>
      </c>
      <c r="D19" s="94">
        <f t="shared" si="0"/>
        <v>387947.03</v>
      </c>
      <c r="E19" s="96"/>
      <c r="F19" s="94">
        <f t="shared" si="1"/>
        <v>387947.03</v>
      </c>
      <c r="G19" s="96"/>
      <c r="H19" s="96"/>
      <c r="I19" s="97"/>
      <c r="J19" s="96"/>
      <c r="K19" s="96"/>
      <c r="L19" s="96"/>
      <c r="M19" s="106">
        <v>387947.03</v>
      </c>
      <c r="N19" s="106"/>
      <c r="O19" s="106"/>
      <c r="P19" s="98"/>
    </row>
    <row r="20" spans="1:16" s="18" customFormat="1" ht="22.5">
      <c r="A20" s="66" t="s">
        <v>267</v>
      </c>
      <c r="B20" s="22" t="s">
        <v>261</v>
      </c>
      <c r="C20" s="23" t="s">
        <v>206</v>
      </c>
      <c r="D20" s="94">
        <f t="shared" si="0"/>
        <v>0</v>
      </c>
      <c r="E20" s="96"/>
      <c r="F20" s="94">
        <f t="shared" si="1"/>
        <v>0</v>
      </c>
      <c r="G20" s="96"/>
      <c r="H20" s="96"/>
      <c r="I20" s="97"/>
      <c r="J20" s="96"/>
      <c r="K20" s="96"/>
      <c r="L20" s="96"/>
      <c r="M20" s="106"/>
      <c r="N20" s="106"/>
      <c r="O20" s="106"/>
      <c r="P20" s="98"/>
    </row>
    <row r="21" spans="1:16" s="18" customFormat="1" ht="19.5" customHeight="1">
      <c r="A21" s="66" t="s">
        <v>268</v>
      </c>
      <c r="B21" s="22" t="s">
        <v>262</v>
      </c>
      <c r="C21" s="23" t="s">
        <v>275</v>
      </c>
      <c r="D21" s="94">
        <f t="shared" si="0"/>
        <v>0</v>
      </c>
      <c r="E21" s="96"/>
      <c r="F21" s="94">
        <f t="shared" si="1"/>
        <v>0</v>
      </c>
      <c r="G21" s="96"/>
      <c r="H21" s="96"/>
      <c r="I21" s="97"/>
      <c r="J21" s="96"/>
      <c r="K21" s="96"/>
      <c r="L21" s="96"/>
      <c r="M21" s="106"/>
      <c r="N21" s="106"/>
      <c r="O21" s="106"/>
      <c r="P21" s="98"/>
    </row>
    <row r="22" spans="1:16" s="18" customFormat="1" ht="19.5" customHeight="1">
      <c r="A22" s="66" t="s">
        <v>269</v>
      </c>
      <c r="B22" s="22" t="s">
        <v>263</v>
      </c>
      <c r="C22" s="23" t="s">
        <v>276</v>
      </c>
      <c r="D22" s="94">
        <f t="shared" si="0"/>
        <v>0</v>
      </c>
      <c r="E22" s="96"/>
      <c r="F22" s="94">
        <f t="shared" si="1"/>
        <v>0</v>
      </c>
      <c r="G22" s="96"/>
      <c r="H22" s="96"/>
      <c r="I22" s="97"/>
      <c r="J22" s="96"/>
      <c r="K22" s="96"/>
      <c r="L22" s="96"/>
      <c r="M22" s="106"/>
      <c r="N22" s="106"/>
      <c r="O22" s="106"/>
      <c r="P22" s="98"/>
    </row>
    <row r="23" spans="1:16" s="18" customFormat="1" ht="19.5" customHeight="1">
      <c r="A23" s="66" t="s">
        <v>270</v>
      </c>
      <c r="B23" s="22" t="s">
        <v>264</v>
      </c>
      <c r="C23" s="23" t="s">
        <v>277</v>
      </c>
      <c r="D23" s="94">
        <f t="shared" si="0"/>
        <v>0</v>
      </c>
      <c r="E23" s="96"/>
      <c r="F23" s="94">
        <f t="shared" si="1"/>
        <v>0</v>
      </c>
      <c r="G23" s="96"/>
      <c r="H23" s="96"/>
      <c r="I23" s="97"/>
      <c r="J23" s="96"/>
      <c r="K23" s="96"/>
      <c r="L23" s="96"/>
      <c r="M23" s="106"/>
      <c r="N23" s="106"/>
      <c r="O23" s="106"/>
      <c r="P23" s="98"/>
    </row>
    <row r="24" spans="1:16" s="18" customFormat="1" ht="33.75">
      <c r="A24" s="66" t="s">
        <v>271</v>
      </c>
      <c r="B24" s="22" t="s">
        <v>265</v>
      </c>
      <c r="C24" s="23" t="s">
        <v>278</v>
      </c>
      <c r="D24" s="94">
        <f t="shared" si="0"/>
        <v>0</v>
      </c>
      <c r="E24" s="96"/>
      <c r="F24" s="94">
        <f t="shared" si="1"/>
        <v>0</v>
      </c>
      <c r="G24" s="96"/>
      <c r="H24" s="96"/>
      <c r="I24" s="97"/>
      <c r="J24" s="96"/>
      <c r="K24" s="96"/>
      <c r="L24" s="96"/>
      <c r="M24" s="106"/>
      <c r="N24" s="106"/>
      <c r="O24" s="106"/>
      <c r="P24" s="98"/>
    </row>
    <row r="25" spans="1:16" s="18" customFormat="1" ht="19.5" customHeight="1">
      <c r="A25" s="66" t="s">
        <v>272</v>
      </c>
      <c r="B25" s="22" t="s">
        <v>266</v>
      </c>
      <c r="C25" s="23" t="s">
        <v>279</v>
      </c>
      <c r="D25" s="94">
        <f t="shared" si="0"/>
        <v>0</v>
      </c>
      <c r="E25" s="96"/>
      <c r="F25" s="94">
        <f t="shared" si="1"/>
        <v>0</v>
      </c>
      <c r="G25" s="96"/>
      <c r="H25" s="96"/>
      <c r="I25" s="97"/>
      <c r="J25" s="96"/>
      <c r="K25" s="96"/>
      <c r="L25" s="96"/>
      <c r="M25" s="106"/>
      <c r="N25" s="106"/>
      <c r="O25" s="106"/>
      <c r="P25" s="98"/>
    </row>
    <row r="26" spans="1:16" s="18" customFormat="1" ht="24.75" customHeight="1">
      <c r="A26" s="62" t="s">
        <v>280</v>
      </c>
      <c r="B26" s="173" t="s">
        <v>22</v>
      </c>
      <c r="C26" s="174" t="s">
        <v>23</v>
      </c>
      <c r="D26" s="94">
        <f t="shared" si="0"/>
        <v>61896.92</v>
      </c>
      <c r="E26" s="94">
        <f>E27+E28+E29+E30+E31</f>
        <v>0</v>
      </c>
      <c r="F26" s="94">
        <f t="shared" si="1"/>
        <v>61896.92</v>
      </c>
      <c r="G26" s="94">
        <f aca="true" t="shared" si="5" ref="G26:P26">G27+G28+G29+G30+G31</f>
        <v>0</v>
      </c>
      <c r="H26" s="94">
        <f t="shared" si="5"/>
        <v>0</v>
      </c>
      <c r="I26" s="94">
        <f t="shared" si="5"/>
        <v>0</v>
      </c>
      <c r="J26" s="94">
        <f t="shared" si="5"/>
        <v>0</v>
      </c>
      <c r="K26" s="94">
        <f t="shared" si="5"/>
        <v>0</v>
      </c>
      <c r="L26" s="94">
        <f t="shared" si="5"/>
        <v>0</v>
      </c>
      <c r="M26" s="94">
        <f t="shared" si="5"/>
        <v>61896.92</v>
      </c>
      <c r="N26" s="94">
        <f t="shared" si="5"/>
        <v>0</v>
      </c>
      <c r="O26" s="94">
        <f t="shared" si="5"/>
        <v>0</v>
      </c>
      <c r="P26" s="101">
        <f t="shared" si="5"/>
        <v>0</v>
      </c>
    </row>
    <row r="27" spans="1:16" s="18" customFormat="1" ht="45">
      <c r="A27" s="66" t="s">
        <v>281</v>
      </c>
      <c r="B27" s="22" t="s">
        <v>203</v>
      </c>
      <c r="C27" s="23" t="s">
        <v>282</v>
      </c>
      <c r="D27" s="94">
        <f t="shared" si="0"/>
        <v>0</v>
      </c>
      <c r="E27" s="106"/>
      <c r="F27" s="107">
        <f t="shared" si="1"/>
        <v>0</v>
      </c>
      <c r="G27" s="106"/>
      <c r="H27" s="106"/>
      <c r="I27" s="106"/>
      <c r="J27" s="106"/>
      <c r="K27" s="106"/>
      <c r="L27" s="106"/>
      <c r="M27" s="106"/>
      <c r="N27" s="106"/>
      <c r="O27" s="106"/>
      <c r="P27" s="98"/>
    </row>
    <row r="28" spans="1:16" s="18" customFormat="1" ht="22.5">
      <c r="A28" s="66" t="s">
        <v>283</v>
      </c>
      <c r="B28" s="22" t="s">
        <v>284</v>
      </c>
      <c r="C28" s="23" t="s">
        <v>288</v>
      </c>
      <c r="D28" s="94">
        <f t="shared" si="0"/>
        <v>0</v>
      </c>
      <c r="E28" s="106"/>
      <c r="F28" s="107">
        <f t="shared" si="1"/>
        <v>0</v>
      </c>
      <c r="G28" s="115"/>
      <c r="H28" s="115"/>
      <c r="I28" s="97"/>
      <c r="J28" s="96"/>
      <c r="K28" s="96"/>
      <c r="L28" s="96"/>
      <c r="M28" s="97"/>
      <c r="N28" s="97"/>
      <c r="O28" s="106"/>
      <c r="P28" s="98"/>
    </row>
    <row r="29" spans="1:16" s="18" customFormat="1" ht="22.5">
      <c r="A29" s="66" t="s">
        <v>289</v>
      </c>
      <c r="B29" s="22" t="s">
        <v>285</v>
      </c>
      <c r="C29" s="23" t="s">
        <v>290</v>
      </c>
      <c r="D29" s="94">
        <f t="shared" si="0"/>
        <v>0</v>
      </c>
      <c r="E29" s="106"/>
      <c r="F29" s="107">
        <f t="shared" si="1"/>
        <v>0</v>
      </c>
      <c r="G29" s="115"/>
      <c r="H29" s="115"/>
      <c r="I29" s="97"/>
      <c r="J29" s="96"/>
      <c r="K29" s="96"/>
      <c r="L29" s="96"/>
      <c r="M29" s="97"/>
      <c r="N29" s="97"/>
      <c r="O29" s="106"/>
      <c r="P29" s="98"/>
    </row>
    <row r="30" spans="1:16" s="18" customFormat="1" ht="11.25">
      <c r="A30" s="66" t="s">
        <v>291</v>
      </c>
      <c r="B30" s="22" t="s">
        <v>286</v>
      </c>
      <c r="C30" s="23" t="s">
        <v>292</v>
      </c>
      <c r="D30" s="94">
        <f t="shared" si="0"/>
        <v>61896.92</v>
      </c>
      <c r="E30" s="106"/>
      <c r="F30" s="107">
        <f t="shared" si="1"/>
        <v>61896.92</v>
      </c>
      <c r="G30" s="115"/>
      <c r="H30" s="115"/>
      <c r="I30" s="97"/>
      <c r="J30" s="96"/>
      <c r="K30" s="96"/>
      <c r="L30" s="96"/>
      <c r="M30" s="97">
        <v>61896.92</v>
      </c>
      <c r="N30" s="97"/>
      <c r="O30" s="106"/>
      <c r="P30" s="98"/>
    </row>
    <row r="31" spans="1:16" s="18" customFormat="1" ht="18.75" customHeight="1">
      <c r="A31" s="66" t="s">
        <v>293</v>
      </c>
      <c r="B31" s="22" t="s">
        <v>287</v>
      </c>
      <c r="C31" s="23" t="s">
        <v>294</v>
      </c>
      <c r="D31" s="94">
        <f t="shared" si="0"/>
        <v>0</v>
      </c>
      <c r="E31" s="106"/>
      <c r="F31" s="107">
        <f t="shared" si="1"/>
        <v>0</v>
      </c>
      <c r="G31" s="115"/>
      <c r="H31" s="115"/>
      <c r="I31" s="97"/>
      <c r="J31" s="96"/>
      <c r="K31" s="96"/>
      <c r="L31" s="96"/>
      <c r="M31" s="97"/>
      <c r="N31" s="97"/>
      <c r="O31" s="106"/>
      <c r="P31" s="98"/>
    </row>
    <row r="32" spans="1:16" s="18" customFormat="1" ht="19.5" customHeight="1">
      <c r="A32" s="175" t="s">
        <v>295</v>
      </c>
      <c r="B32" s="173" t="s">
        <v>24</v>
      </c>
      <c r="C32" s="174" t="s">
        <v>25</v>
      </c>
      <c r="D32" s="94">
        <f t="shared" si="0"/>
        <v>1825288.96</v>
      </c>
      <c r="E32" s="94">
        <f>E33+E37+E38+E39+E40</f>
        <v>0</v>
      </c>
      <c r="F32" s="100">
        <f t="shared" si="1"/>
        <v>1825288.96</v>
      </c>
      <c r="G32" s="94">
        <f aca="true" t="shared" si="6" ref="G32:P32">G33+G37+G38+G39+G40</f>
        <v>0</v>
      </c>
      <c r="H32" s="94">
        <f t="shared" si="6"/>
        <v>0</v>
      </c>
      <c r="I32" s="94">
        <f t="shared" si="6"/>
        <v>0</v>
      </c>
      <c r="J32" s="94">
        <f t="shared" si="6"/>
        <v>0</v>
      </c>
      <c r="K32" s="94">
        <f t="shared" si="6"/>
        <v>0</v>
      </c>
      <c r="L32" s="94">
        <f t="shared" si="6"/>
        <v>0</v>
      </c>
      <c r="M32" s="94">
        <f t="shared" si="6"/>
        <v>1815396.31</v>
      </c>
      <c r="N32" s="94">
        <f t="shared" si="6"/>
        <v>9892.65</v>
      </c>
      <c r="O32" s="94">
        <f t="shared" si="6"/>
        <v>0</v>
      </c>
      <c r="P32" s="101">
        <f t="shared" si="6"/>
        <v>0</v>
      </c>
    </row>
    <row r="33" spans="1:16" s="18" customFormat="1" ht="45.75" thickBot="1">
      <c r="A33" s="63" t="s">
        <v>297</v>
      </c>
      <c r="B33" s="70" t="s">
        <v>296</v>
      </c>
      <c r="C33" s="71" t="s">
        <v>39</v>
      </c>
      <c r="D33" s="116">
        <f t="shared" si="0"/>
        <v>51594.38</v>
      </c>
      <c r="E33" s="177"/>
      <c r="F33" s="116">
        <f t="shared" si="1"/>
        <v>51594.38</v>
      </c>
      <c r="G33" s="111"/>
      <c r="H33" s="111"/>
      <c r="I33" s="111"/>
      <c r="J33" s="111"/>
      <c r="K33" s="111"/>
      <c r="L33" s="111"/>
      <c r="M33" s="110">
        <v>41701.73</v>
      </c>
      <c r="N33" s="110">
        <v>9892.65</v>
      </c>
      <c r="O33" s="110"/>
      <c r="P33" s="112"/>
    </row>
    <row r="34" s="18" customFormat="1" ht="18.75" customHeight="1">
      <c r="P34" s="18" t="s">
        <v>207</v>
      </c>
    </row>
    <row r="35" spans="1:16" s="18" customFormat="1" ht="135">
      <c r="A35" s="57" t="s">
        <v>12</v>
      </c>
      <c r="B35" s="79" t="s">
        <v>5</v>
      </c>
      <c r="C35" s="79" t="s">
        <v>6</v>
      </c>
      <c r="D35" s="77" t="s">
        <v>141</v>
      </c>
      <c r="E35" s="79" t="s">
        <v>139</v>
      </c>
      <c r="F35" s="77" t="s">
        <v>7</v>
      </c>
      <c r="G35" s="79" t="s">
        <v>140</v>
      </c>
      <c r="H35" s="78" t="s">
        <v>8</v>
      </c>
      <c r="I35" s="77" t="s">
        <v>195</v>
      </c>
      <c r="J35" s="77" t="s">
        <v>9</v>
      </c>
      <c r="K35" s="80" t="s">
        <v>197</v>
      </c>
      <c r="L35" s="80" t="s">
        <v>198</v>
      </c>
      <c r="M35" s="80" t="s">
        <v>10</v>
      </c>
      <c r="N35" s="80" t="s">
        <v>199</v>
      </c>
      <c r="O35" s="80" t="s">
        <v>200</v>
      </c>
      <c r="P35" s="78" t="s">
        <v>11</v>
      </c>
    </row>
    <row r="36" spans="1:16" s="18" customFormat="1" ht="18.75" customHeight="1" thickBot="1">
      <c r="A36" s="13">
        <v>1</v>
      </c>
      <c r="B36" s="19">
        <v>2</v>
      </c>
      <c r="C36" s="19">
        <v>3</v>
      </c>
      <c r="D36" s="57">
        <v>4</v>
      </c>
      <c r="E36" s="57">
        <v>5</v>
      </c>
      <c r="F36" s="57">
        <v>6</v>
      </c>
      <c r="G36" s="57">
        <v>7</v>
      </c>
      <c r="H36" s="19">
        <v>8</v>
      </c>
      <c r="I36" s="19">
        <v>9</v>
      </c>
      <c r="J36" s="57">
        <v>10</v>
      </c>
      <c r="K36" s="57">
        <v>11</v>
      </c>
      <c r="L36" s="57">
        <v>12</v>
      </c>
      <c r="M36" s="57">
        <v>13</v>
      </c>
      <c r="N36" s="57">
        <v>14</v>
      </c>
      <c r="O36" s="57">
        <v>15</v>
      </c>
      <c r="P36" s="162">
        <v>16</v>
      </c>
    </row>
    <row r="37" spans="1:16" s="18" customFormat="1" ht="22.5">
      <c r="A37" s="63" t="s">
        <v>303</v>
      </c>
      <c r="B37" s="139" t="s">
        <v>298</v>
      </c>
      <c r="C37" s="140" t="s">
        <v>41</v>
      </c>
      <c r="D37" s="137">
        <f aca="true" t="shared" si="7" ref="D37:D55">F37+P37-E37</f>
        <v>0</v>
      </c>
      <c r="E37" s="142"/>
      <c r="F37" s="137">
        <f aca="true" t="shared" si="8" ref="F37:F55">H37+I37+J37+K37+L37+M37+N37+O37-G37</f>
        <v>0</v>
      </c>
      <c r="G37" s="142"/>
      <c r="H37" s="142"/>
      <c r="I37" s="142"/>
      <c r="J37" s="142"/>
      <c r="K37" s="142"/>
      <c r="L37" s="142"/>
      <c r="M37" s="141"/>
      <c r="N37" s="141"/>
      <c r="O37" s="141"/>
      <c r="P37" s="143"/>
    </row>
    <row r="38" spans="1:16" s="18" customFormat="1" ht="22.5" customHeight="1">
      <c r="A38" s="63" t="s">
        <v>304</v>
      </c>
      <c r="B38" s="20" t="s">
        <v>299</v>
      </c>
      <c r="C38" s="21" t="s">
        <v>43</v>
      </c>
      <c r="D38" s="94">
        <f t="shared" si="7"/>
        <v>0</v>
      </c>
      <c r="E38" s="115"/>
      <c r="F38" s="100">
        <f t="shared" si="8"/>
        <v>0</v>
      </c>
      <c r="G38" s="115"/>
      <c r="H38" s="115"/>
      <c r="I38" s="96"/>
      <c r="J38" s="96"/>
      <c r="K38" s="96"/>
      <c r="L38" s="96"/>
      <c r="M38" s="97"/>
      <c r="N38" s="97"/>
      <c r="O38" s="106"/>
      <c r="P38" s="98"/>
    </row>
    <row r="39" spans="1:16" s="18" customFormat="1" ht="22.5">
      <c r="A39" s="63" t="s">
        <v>305</v>
      </c>
      <c r="B39" s="20" t="s">
        <v>300</v>
      </c>
      <c r="C39" s="21" t="s">
        <v>45</v>
      </c>
      <c r="D39" s="94">
        <f t="shared" si="7"/>
        <v>0</v>
      </c>
      <c r="E39" s="115"/>
      <c r="F39" s="100">
        <f t="shared" si="8"/>
        <v>0</v>
      </c>
      <c r="G39" s="115"/>
      <c r="H39" s="115"/>
      <c r="I39" s="96"/>
      <c r="J39" s="96"/>
      <c r="K39" s="96"/>
      <c r="L39" s="96"/>
      <c r="M39" s="97"/>
      <c r="N39" s="97"/>
      <c r="O39" s="106"/>
      <c r="P39" s="98"/>
    </row>
    <row r="40" spans="1:16" s="18" customFormat="1" ht="22.5">
      <c r="A40" s="63" t="s">
        <v>306</v>
      </c>
      <c r="B40" s="20" t="s">
        <v>301</v>
      </c>
      <c r="C40" s="21" t="s">
        <v>302</v>
      </c>
      <c r="D40" s="94">
        <f t="shared" si="7"/>
        <v>1773694.58</v>
      </c>
      <c r="E40" s="115"/>
      <c r="F40" s="100">
        <f t="shared" si="8"/>
        <v>1773694.58</v>
      </c>
      <c r="G40" s="115"/>
      <c r="H40" s="115"/>
      <c r="I40" s="96"/>
      <c r="J40" s="96"/>
      <c r="K40" s="96"/>
      <c r="L40" s="96"/>
      <c r="M40" s="97">
        <v>1773694.58</v>
      </c>
      <c r="N40" s="97"/>
      <c r="O40" s="106"/>
      <c r="P40" s="98"/>
    </row>
    <row r="41" spans="1:16" s="18" customFormat="1" ht="19.5" customHeight="1">
      <c r="A41" s="62" t="s">
        <v>143</v>
      </c>
      <c r="B41" s="37" t="s">
        <v>26</v>
      </c>
      <c r="C41" s="38" t="s">
        <v>27</v>
      </c>
      <c r="D41" s="94">
        <f t="shared" si="7"/>
        <v>190372701.66</v>
      </c>
      <c r="E41" s="100">
        <f>E42+E43+E44</f>
        <v>0</v>
      </c>
      <c r="F41" s="94">
        <f t="shared" si="8"/>
        <v>190372701.66</v>
      </c>
      <c r="G41" s="100">
        <f aca="true" t="shared" si="9" ref="G41:P41">G42+G43+G44</f>
        <v>15585800</v>
      </c>
      <c r="H41" s="100">
        <f t="shared" si="9"/>
        <v>0</v>
      </c>
      <c r="I41" s="100">
        <f t="shared" si="9"/>
        <v>0</v>
      </c>
      <c r="J41" s="100">
        <f t="shared" si="9"/>
        <v>0</v>
      </c>
      <c r="K41" s="100">
        <f t="shared" si="9"/>
        <v>0</v>
      </c>
      <c r="L41" s="100">
        <f t="shared" si="9"/>
        <v>0</v>
      </c>
      <c r="M41" s="107">
        <f t="shared" si="9"/>
        <v>188370753.98</v>
      </c>
      <c r="N41" s="107">
        <f t="shared" si="9"/>
        <v>1144643.6</v>
      </c>
      <c r="O41" s="107">
        <f t="shared" si="9"/>
        <v>16443104.08</v>
      </c>
      <c r="P41" s="101">
        <f t="shared" si="9"/>
        <v>0</v>
      </c>
    </row>
    <row r="42" spans="1:16" s="18" customFormat="1" ht="33.75">
      <c r="A42" s="63" t="s">
        <v>145</v>
      </c>
      <c r="B42" s="20" t="s">
        <v>28</v>
      </c>
      <c r="C42" s="21" t="s">
        <v>29</v>
      </c>
      <c r="D42" s="94">
        <f t="shared" si="7"/>
        <v>190372701.66</v>
      </c>
      <c r="E42" s="96"/>
      <c r="F42" s="94">
        <f t="shared" si="8"/>
        <v>190372701.66</v>
      </c>
      <c r="G42" s="96">
        <v>15585800</v>
      </c>
      <c r="H42" s="96"/>
      <c r="I42" s="97"/>
      <c r="J42" s="96"/>
      <c r="K42" s="96"/>
      <c r="L42" s="96"/>
      <c r="M42" s="106">
        <v>188370753.98</v>
      </c>
      <c r="N42" s="106">
        <v>1144643.6</v>
      </c>
      <c r="O42" s="106">
        <v>16443104.08</v>
      </c>
      <c r="P42" s="98"/>
    </row>
    <row r="43" spans="1:16" s="18" customFormat="1" ht="22.5">
      <c r="A43" s="63" t="s">
        <v>146</v>
      </c>
      <c r="B43" s="20" t="s">
        <v>30</v>
      </c>
      <c r="C43" s="21" t="s">
        <v>31</v>
      </c>
      <c r="D43" s="94">
        <f t="shared" si="7"/>
        <v>0</v>
      </c>
      <c r="E43" s="102"/>
      <c r="F43" s="94">
        <f t="shared" si="8"/>
        <v>0</v>
      </c>
      <c r="G43" s="102"/>
      <c r="H43" s="102"/>
      <c r="I43" s="103"/>
      <c r="J43" s="102"/>
      <c r="K43" s="102"/>
      <c r="L43" s="102"/>
      <c r="M43" s="130"/>
      <c r="N43" s="130"/>
      <c r="O43" s="130"/>
      <c r="P43" s="104"/>
    </row>
    <row r="44" spans="1:16" s="18" customFormat="1" ht="19.5" customHeight="1">
      <c r="A44" s="64" t="s">
        <v>147</v>
      </c>
      <c r="B44" s="24" t="s">
        <v>32</v>
      </c>
      <c r="C44" s="25" t="s">
        <v>33</v>
      </c>
      <c r="D44" s="94">
        <f t="shared" si="7"/>
        <v>0</v>
      </c>
      <c r="E44" s="96"/>
      <c r="F44" s="94">
        <f t="shared" si="8"/>
        <v>0</v>
      </c>
      <c r="G44" s="96"/>
      <c r="H44" s="96"/>
      <c r="I44" s="97"/>
      <c r="J44" s="96"/>
      <c r="K44" s="96"/>
      <c r="L44" s="96"/>
      <c r="M44" s="106"/>
      <c r="N44" s="106"/>
      <c r="O44" s="106"/>
      <c r="P44" s="98"/>
    </row>
    <row r="45" spans="1:16" s="18" customFormat="1" ht="22.5" customHeight="1">
      <c r="A45" s="62" t="s">
        <v>307</v>
      </c>
      <c r="B45" s="173" t="s">
        <v>34</v>
      </c>
      <c r="C45" s="174" t="s">
        <v>35</v>
      </c>
      <c r="D45" s="94">
        <f t="shared" si="7"/>
        <v>0</v>
      </c>
      <c r="E45" s="96"/>
      <c r="F45" s="94">
        <f t="shared" si="8"/>
        <v>0</v>
      </c>
      <c r="G45" s="96"/>
      <c r="H45" s="96"/>
      <c r="I45" s="97"/>
      <c r="J45" s="96"/>
      <c r="K45" s="96"/>
      <c r="L45" s="96"/>
      <c r="M45" s="106"/>
      <c r="N45" s="106"/>
      <c r="O45" s="106"/>
      <c r="P45" s="98"/>
    </row>
    <row r="46" spans="1:16" s="18" customFormat="1" ht="11.25">
      <c r="A46" s="65" t="s">
        <v>148</v>
      </c>
      <c r="B46" s="22" t="s">
        <v>21</v>
      </c>
      <c r="C46" s="23" t="s">
        <v>37</v>
      </c>
      <c r="D46" s="94">
        <f t="shared" si="7"/>
        <v>-35807.86</v>
      </c>
      <c r="E46" s="96"/>
      <c r="F46" s="94">
        <f t="shared" si="8"/>
        <v>-35807.86</v>
      </c>
      <c r="G46" s="96"/>
      <c r="H46" s="96"/>
      <c r="I46" s="97"/>
      <c r="J46" s="96"/>
      <c r="K46" s="96"/>
      <c r="L46" s="97"/>
      <c r="M46" s="106">
        <v>-35319.57</v>
      </c>
      <c r="N46" s="106">
        <v>-488.29</v>
      </c>
      <c r="O46" s="106"/>
      <c r="P46" s="98"/>
    </row>
    <row r="47" spans="1:16" s="18" customFormat="1" ht="22.5" customHeight="1">
      <c r="A47" s="76" t="s">
        <v>309</v>
      </c>
      <c r="B47" s="22" t="s">
        <v>274</v>
      </c>
      <c r="C47" s="21" t="s">
        <v>310</v>
      </c>
      <c r="D47" s="94">
        <f t="shared" si="7"/>
        <v>0</v>
      </c>
      <c r="E47" s="96"/>
      <c r="F47" s="94">
        <f t="shared" si="8"/>
        <v>0</v>
      </c>
      <c r="G47" s="96"/>
      <c r="H47" s="96"/>
      <c r="I47" s="97"/>
      <c r="J47" s="96"/>
      <c r="K47" s="96"/>
      <c r="L47" s="97"/>
      <c r="M47" s="106"/>
      <c r="N47" s="106"/>
      <c r="O47" s="106"/>
      <c r="P47" s="98"/>
    </row>
    <row r="48" spans="1:16" s="18" customFormat="1" ht="19.5" customHeight="1">
      <c r="A48" s="76" t="s">
        <v>308</v>
      </c>
      <c r="B48" s="20" t="s">
        <v>205</v>
      </c>
      <c r="C48" s="21" t="s">
        <v>310</v>
      </c>
      <c r="D48" s="94">
        <f t="shared" si="7"/>
        <v>0</v>
      </c>
      <c r="E48" s="96"/>
      <c r="F48" s="94">
        <f t="shared" si="8"/>
        <v>0</v>
      </c>
      <c r="G48" s="96"/>
      <c r="H48" s="96"/>
      <c r="I48" s="97"/>
      <c r="J48" s="96"/>
      <c r="K48" s="96"/>
      <c r="L48" s="97"/>
      <c r="M48" s="106"/>
      <c r="N48" s="106"/>
      <c r="O48" s="106"/>
      <c r="P48" s="98"/>
    </row>
    <row r="49" spans="1:16" s="18" customFormat="1" ht="11.25">
      <c r="A49" s="76" t="s">
        <v>204</v>
      </c>
      <c r="B49" s="20" t="s">
        <v>206</v>
      </c>
      <c r="C49" s="21" t="s">
        <v>310</v>
      </c>
      <c r="D49" s="94">
        <f t="shared" si="7"/>
        <v>-35807.86</v>
      </c>
      <c r="E49" s="96"/>
      <c r="F49" s="94">
        <f t="shared" si="8"/>
        <v>-35807.86</v>
      </c>
      <c r="G49" s="96"/>
      <c r="H49" s="96"/>
      <c r="I49" s="97"/>
      <c r="J49" s="96"/>
      <c r="K49" s="96"/>
      <c r="L49" s="97"/>
      <c r="M49" s="106">
        <v>-35319.57</v>
      </c>
      <c r="N49" s="106">
        <v>-488.29</v>
      </c>
      <c r="O49" s="106"/>
      <c r="P49" s="98"/>
    </row>
    <row r="50" spans="1:16" s="18" customFormat="1" ht="19.5" customHeight="1">
      <c r="A50" s="60" t="s">
        <v>149</v>
      </c>
      <c r="B50" s="37" t="s">
        <v>23</v>
      </c>
      <c r="C50" s="38"/>
      <c r="D50" s="94">
        <f t="shared" si="7"/>
        <v>1418860.9</v>
      </c>
      <c r="E50" s="105">
        <f>E51</f>
        <v>0</v>
      </c>
      <c r="F50" s="94">
        <f t="shared" si="8"/>
        <v>1418860.9</v>
      </c>
      <c r="G50" s="105">
        <f aca="true" t="shared" si="10" ref="G50:P50">G51</f>
        <v>0</v>
      </c>
      <c r="H50" s="105">
        <f t="shared" si="10"/>
        <v>0</v>
      </c>
      <c r="I50" s="105">
        <f t="shared" si="10"/>
        <v>0</v>
      </c>
      <c r="J50" s="105">
        <f t="shared" si="10"/>
        <v>0</v>
      </c>
      <c r="K50" s="105">
        <f t="shared" si="10"/>
        <v>0</v>
      </c>
      <c r="L50" s="105">
        <f t="shared" si="10"/>
        <v>0</v>
      </c>
      <c r="M50" s="107">
        <f t="shared" si="10"/>
        <v>886034.88</v>
      </c>
      <c r="N50" s="107">
        <f t="shared" si="10"/>
        <v>348072.2</v>
      </c>
      <c r="O50" s="107">
        <f t="shared" si="10"/>
        <v>184753.82</v>
      </c>
      <c r="P50" s="95">
        <f t="shared" si="10"/>
        <v>0</v>
      </c>
    </row>
    <row r="51" spans="1:16" s="18" customFormat="1" ht="21.75" customHeight="1">
      <c r="A51" s="67" t="s">
        <v>311</v>
      </c>
      <c r="B51" s="37" t="s">
        <v>25</v>
      </c>
      <c r="C51" s="38" t="s">
        <v>38</v>
      </c>
      <c r="D51" s="94">
        <f t="shared" si="7"/>
        <v>1418860.9</v>
      </c>
      <c r="E51" s="105">
        <f>E52+E53+E54+E55</f>
        <v>0</v>
      </c>
      <c r="F51" s="94">
        <f t="shared" si="8"/>
        <v>1418860.9</v>
      </c>
      <c r="G51" s="105">
        <f aca="true" t="shared" si="11" ref="G51:P51">G52+G53+G54+G55</f>
        <v>0</v>
      </c>
      <c r="H51" s="105">
        <f t="shared" si="11"/>
        <v>0</v>
      </c>
      <c r="I51" s="105">
        <f t="shared" si="11"/>
        <v>0</v>
      </c>
      <c r="J51" s="105">
        <f t="shared" si="11"/>
        <v>0</v>
      </c>
      <c r="K51" s="105">
        <f t="shared" si="11"/>
        <v>0</v>
      </c>
      <c r="L51" s="105">
        <f t="shared" si="11"/>
        <v>0</v>
      </c>
      <c r="M51" s="107">
        <f t="shared" si="11"/>
        <v>886034.88</v>
      </c>
      <c r="N51" s="107">
        <f t="shared" si="11"/>
        <v>348072.2</v>
      </c>
      <c r="O51" s="107">
        <f t="shared" si="11"/>
        <v>184753.82</v>
      </c>
      <c r="P51" s="95">
        <f t="shared" si="11"/>
        <v>0</v>
      </c>
    </row>
    <row r="52" spans="1:16" s="18" customFormat="1" ht="22.5">
      <c r="A52" s="63" t="s">
        <v>150</v>
      </c>
      <c r="B52" s="20" t="s">
        <v>39</v>
      </c>
      <c r="C52" s="21" t="s">
        <v>40</v>
      </c>
      <c r="D52" s="94">
        <f t="shared" si="7"/>
        <v>126000</v>
      </c>
      <c r="E52" s="97"/>
      <c r="F52" s="94">
        <f t="shared" si="8"/>
        <v>126000</v>
      </c>
      <c r="G52" s="97"/>
      <c r="H52" s="96"/>
      <c r="I52" s="97"/>
      <c r="J52" s="96"/>
      <c r="K52" s="96"/>
      <c r="L52" s="96"/>
      <c r="M52" s="106">
        <v>126000</v>
      </c>
      <c r="N52" s="106"/>
      <c r="O52" s="106"/>
      <c r="P52" s="98"/>
    </row>
    <row r="53" spans="1:16" s="18" customFormat="1" ht="19.5" customHeight="1">
      <c r="A53" s="66" t="s">
        <v>151</v>
      </c>
      <c r="B53" s="22" t="s">
        <v>41</v>
      </c>
      <c r="C53" s="23" t="s">
        <v>42</v>
      </c>
      <c r="D53" s="94">
        <f t="shared" si="7"/>
        <v>0</v>
      </c>
      <c r="E53" s="106"/>
      <c r="F53" s="94">
        <f t="shared" si="8"/>
        <v>0</v>
      </c>
      <c r="G53" s="106"/>
      <c r="H53" s="96"/>
      <c r="I53" s="97"/>
      <c r="J53" s="96"/>
      <c r="K53" s="96"/>
      <c r="L53" s="96"/>
      <c r="M53" s="106"/>
      <c r="N53" s="106"/>
      <c r="O53" s="106"/>
      <c r="P53" s="98"/>
    </row>
    <row r="54" spans="1:16" s="18" customFormat="1" ht="11.25">
      <c r="A54" s="66" t="s">
        <v>152</v>
      </c>
      <c r="B54" s="22" t="s">
        <v>43</v>
      </c>
      <c r="C54" s="23" t="s">
        <v>44</v>
      </c>
      <c r="D54" s="94">
        <f t="shared" si="7"/>
        <v>1292860.9</v>
      </c>
      <c r="E54" s="106"/>
      <c r="F54" s="94">
        <f t="shared" si="8"/>
        <v>1292860.9</v>
      </c>
      <c r="G54" s="106"/>
      <c r="H54" s="96"/>
      <c r="I54" s="97"/>
      <c r="J54" s="96"/>
      <c r="K54" s="96"/>
      <c r="L54" s="96"/>
      <c r="M54" s="106">
        <v>760034.88</v>
      </c>
      <c r="N54" s="106">
        <v>348072.2</v>
      </c>
      <c r="O54" s="106">
        <v>184753.82</v>
      </c>
      <c r="P54" s="98"/>
    </row>
    <row r="55" spans="1:16" s="18" customFormat="1" ht="19.5" customHeight="1" thickBot="1">
      <c r="A55" s="133" t="s">
        <v>153</v>
      </c>
      <c r="B55" s="26" t="s">
        <v>45</v>
      </c>
      <c r="C55" s="27" t="s">
        <v>46</v>
      </c>
      <c r="D55" s="94">
        <f t="shared" si="7"/>
        <v>0</v>
      </c>
      <c r="E55" s="110"/>
      <c r="F55" s="116">
        <f t="shared" si="8"/>
        <v>0</v>
      </c>
      <c r="G55" s="110"/>
      <c r="H55" s="111"/>
      <c r="I55" s="110"/>
      <c r="J55" s="111"/>
      <c r="K55" s="111"/>
      <c r="L55" s="110"/>
      <c r="M55" s="106"/>
      <c r="N55" s="106"/>
      <c r="O55" s="106"/>
      <c r="P55" s="98"/>
    </row>
    <row r="56" spans="1:16" s="1" customFormat="1" ht="18.75" customHeight="1">
      <c r="A56" s="14"/>
      <c r="B56" s="184"/>
      <c r="C56" s="184"/>
      <c r="D56" s="184"/>
      <c r="E56" s="185"/>
      <c r="F56" s="6"/>
      <c r="G56" s="6"/>
      <c r="H56" s="6"/>
      <c r="I56" s="6"/>
      <c r="J56" s="6"/>
      <c r="K56" s="6"/>
      <c r="L56" s="134"/>
      <c r="M56" s="134"/>
      <c r="N56" s="134"/>
      <c r="O56" s="134"/>
      <c r="P56" s="135" t="s">
        <v>208</v>
      </c>
    </row>
    <row r="57" spans="1:17" s="18" customFormat="1" ht="135">
      <c r="A57" s="57" t="s">
        <v>12</v>
      </c>
      <c r="B57" s="79" t="s">
        <v>5</v>
      </c>
      <c r="C57" s="79" t="s">
        <v>6</v>
      </c>
      <c r="D57" s="77" t="s">
        <v>141</v>
      </c>
      <c r="E57" s="79" t="s">
        <v>139</v>
      </c>
      <c r="F57" s="77" t="s">
        <v>7</v>
      </c>
      <c r="G57" s="79" t="s">
        <v>140</v>
      </c>
      <c r="H57" s="78" t="s">
        <v>8</v>
      </c>
      <c r="I57" s="77" t="s">
        <v>195</v>
      </c>
      <c r="J57" s="77" t="s">
        <v>9</v>
      </c>
      <c r="K57" s="80" t="s">
        <v>197</v>
      </c>
      <c r="L57" s="80" t="s">
        <v>198</v>
      </c>
      <c r="M57" s="80" t="s">
        <v>10</v>
      </c>
      <c r="N57" s="80" t="s">
        <v>199</v>
      </c>
      <c r="O57" s="80" t="s">
        <v>200</v>
      </c>
      <c r="P57" s="78" t="s">
        <v>11</v>
      </c>
      <c r="Q57" s="55"/>
    </row>
    <row r="58" spans="1:17" s="18" customFormat="1" ht="12" thickBot="1">
      <c r="A58" s="13">
        <v>1</v>
      </c>
      <c r="B58" s="19">
        <v>2</v>
      </c>
      <c r="C58" s="19">
        <v>3</v>
      </c>
      <c r="D58" s="57">
        <v>4</v>
      </c>
      <c r="E58" s="57">
        <v>5</v>
      </c>
      <c r="F58" s="57">
        <v>6</v>
      </c>
      <c r="G58" s="57">
        <v>7</v>
      </c>
      <c r="H58" s="19">
        <v>8</v>
      </c>
      <c r="I58" s="19">
        <v>9</v>
      </c>
      <c r="J58" s="57">
        <v>10</v>
      </c>
      <c r="K58" s="57">
        <v>11</v>
      </c>
      <c r="L58" s="57">
        <v>12</v>
      </c>
      <c r="M58" s="57">
        <v>13</v>
      </c>
      <c r="N58" s="57">
        <v>14</v>
      </c>
      <c r="O58" s="57">
        <v>15</v>
      </c>
      <c r="P58" s="162">
        <v>16</v>
      </c>
      <c r="Q58" s="55"/>
    </row>
    <row r="59" spans="1:16" s="18" customFormat="1" ht="19.5" customHeight="1">
      <c r="A59" s="59" t="s">
        <v>47</v>
      </c>
      <c r="B59" s="43" t="s">
        <v>27</v>
      </c>
      <c r="C59" s="136"/>
      <c r="D59" s="137">
        <f aca="true" t="shared" si="12" ref="D59:D67">F59+P59-E59</f>
        <v>4458000</v>
      </c>
      <c r="E59" s="117">
        <f>E60+E65</f>
        <v>0</v>
      </c>
      <c r="F59" s="137">
        <f aca="true" t="shared" si="13" ref="F59:F67">H59+I59+J59+K59+L59+M59+N59+O59-G59</f>
        <v>4458000</v>
      </c>
      <c r="G59" s="117">
        <f aca="true" t="shared" si="14" ref="G59:P59">G60+G65</f>
        <v>0</v>
      </c>
      <c r="H59" s="117">
        <f t="shared" si="14"/>
        <v>0</v>
      </c>
      <c r="I59" s="117">
        <f t="shared" si="14"/>
        <v>0</v>
      </c>
      <c r="J59" s="117">
        <f t="shared" si="14"/>
        <v>0</v>
      </c>
      <c r="K59" s="117">
        <f t="shared" si="14"/>
        <v>0</v>
      </c>
      <c r="L59" s="117">
        <f t="shared" si="14"/>
        <v>0</v>
      </c>
      <c r="M59" s="117">
        <f t="shared" si="14"/>
        <v>4458000</v>
      </c>
      <c r="N59" s="117">
        <f t="shared" si="14"/>
        <v>0</v>
      </c>
      <c r="O59" s="117">
        <f t="shared" si="14"/>
        <v>0</v>
      </c>
      <c r="P59" s="101">
        <f t="shared" si="14"/>
        <v>0</v>
      </c>
    </row>
    <row r="60" spans="1:16" s="18" customFormat="1" ht="22.5">
      <c r="A60" s="67" t="s">
        <v>154</v>
      </c>
      <c r="B60" s="37" t="s">
        <v>35</v>
      </c>
      <c r="C60" s="38" t="s">
        <v>48</v>
      </c>
      <c r="D60" s="94">
        <f t="shared" si="12"/>
        <v>0</v>
      </c>
      <c r="E60" s="105">
        <f>E61+E62+E63+E64</f>
        <v>0</v>
      </c>
      <c r="F60" s="94">
        <f t="shared" si="13"/>
        <v>0</v>
      </c>
      <c r="G60" s="105">
        <f aca="true" t="shared" si="15" ref="G60:P60">G61+G62+G63+G64</f>
        <v>0</v>
      </c>
      <c r="H60" s="105">
        <f t="shared" si="15"/>
        <v>0</v>
      </c>
      <c r="I60" s="105">
        <f t="shared" si="15"/>
        <v>0</v>
      </c>
      <c r="J60" s="105">
        <f t="shared" si="15"/>
        <v>0</v>
      </c>
      <c r="K60" s="105">
        <f t="shared" si="15"/>
        <v>0</v>
      </c>
      <c r="L60" s="105">
        <f t="shared" si="15"/>
        <v>0</v>
      </c>
      <c r="M60" s="107">
        <f t="shared" si="15"/>
        <v>0</v>
      </c>
      <c r="N60" s="107">
        <f t="shared" si="15"/>
        <v>0</v>
      </c>
      <c r="O60" s="107">
        <f t="shared" si="15"/>
        <v>0</v>
      </c>
      <c r="P60" s="95">
        <f t="shared" si="15"/>
        <v>0</v>
      </c>
    </row>
    <row r="61" spans="1:16" s="18" customFormat="1" ht="33.75">
      <c r="A61" s="63" t="s">
        <v>155</v>
      </c>
      <c r="B61" s="20" t="s">
        <v>49</v>
      </c>
      <c r="C61" s="21" t="s">
        <v>50</v>
      </c>
      <c r="D61" s="94">
        <f t="shared" si="12"/>
        <v>0</v>
      </c>
      <c r="E61" s="97"/>
      <c r="F61" s="94">
        <f t="shared" si="13"/>
        <v>0</v>
      </c>
      <c r="G61" s="97"/>
      <c r="H61" s="96"/>
      <c r="I61" s="97"/>
      <c r="J61" s="96"/>
      <c r="K61" s="96"/>
      <c r="L61" s="97"/>
      <c r="M61" s="106"/>
      <c r="N61" s="106"/>
      <c r="O61" s="106"/>
      <c r="P61" s="98"/>
    </row>
    <row r="62" spans="1:16" s="18" customFormat="1" ht="22.5">
      <c r="A62" s="66" t="s">
        <v>156</v>
      </c>
      <c r="B62" s="22" t="s">
        <v>51</v>
      </c>
      <c r="C62" s="23" t="s">
        <v>52</v>
      </c>
      <c r="D62" s="94">
        <f t="shared" si="12"/>
        <v>0</v>
      </c>
      <c r="E62" s="106"/>
      <c r="F62" s="94">
        <f t="shared" si="13"/>
        <v>0</v>
      </c>
      <c r="G62" s="106"/>
      <c r="H62" s="96"/>
      <c r="I62" s="97"/>
      <c r="J62" s="96"/>
      <c r="K62" s="96"/>
      <c r="L62" s="97"/>
      <c r="M62" s="106"/>
      <c r="N62" s="106"/>
      <c r="O62" s="106"/>
      <c r="P62" s="98"/>
    </row>
    <row r="63" spans="1:16" s="18" customFormat="1" ht="19.5" customHeight="1">
      <c r="A63" s="66" t="s">
        <v>157</v>
      </c>
      <c r="B63" s="22" t="s">
        <v>53</v>
      </c>
      <c r="C63" s="23" t="s">
        <v>54</v>
      </c>
      <c r="D63" s="94">
        <f t="shared" si="12"/>
        <v>0</v>
      </c>
      <c r="E63" s="106"/>
      <c r="F63" s="94">
        <f t="shared" si="13"/>
        <v>0</v>
      </c>
      <c r="G63" s="106"/>
      <c r="H63" s="96"/>
      <c r="I63" s="97"/>
      <c r="J63" s="96"/>
      <c r="K63" s="96"/>
      <c r="L63" s="97"/>
      <c r="M63" s="106"/>
      <c r="N63" s="106"/>
      <c r="O63" s="106"/>
      <c r="P63" s="98"/>
    </row>
    <row r="64" spans="1:16" s="18" customFormat="1" ht="19.5" customHeight="1">
      <c r="A64" s="66" t="s">
        <v>158</v>
      </c>
      <c r="B64" s="22" t="s">
        <v>55</v>
      </c>
      <c r="C64" s="23" t="s">
        <v>56</v>
      </c>
      <c r="D64" s="94">
        <f t="shared" si="12"/>
        <v>0</v>
      </c>
      <c r="E64" s="106"/>
      <c r="F64" s="94">
        <f t="shared" si="13"/>
        <v>0</v>
      </c>
      <c r="G64" s="106"/>
      <c r="H64" s="96"/>
      <c r="I64" s="97"/>
      <c r="J64" s="96"/>
      <c r="K64" s="96"/>
      <c r="L64" s="97"/>
      <c r="M64" s="106"/>
      <c r="N64" s="106"/>
      <c r="O64" s="106"/>
      <c r="P64" s="98"/>
    </row>
    <row r="65" spans="1:16" s="18" customFormat="1" ht="19.5" customHeight="1">
      <c r="A65" s="68" t="s">
        <v>159</v>
      </c>
      <c r="B65" s="39" t="s">
        <v>37</v>
      </c>
      <c r="C65" s="40" t="s">
        <v>57</v>
      </c>
      <c r="D65" s="94">
        <f t="shared" si="12"/>
        <v>4458000</v>
      </c>
      <c r="E65" s="105">
        <f>E66+E67</f>
        <v>0</v>
      </c>
      <c r="F65" s="94">
        <f t="shared" si="13"/>
        <v>4458000</v>
      </c>
      <c r="G65" s="105">
        <f aca="true" t="shared" si="16" ref="G65:P65">G66+G67</f>
        <v>0</v>
      </c>
      <c r="H65" s="105">
        <f t="shared" si="16"/>
        <v>0</v>
      </c>
      <c r="I65" s="105">
        <f t="shared" si="16"/>
        <v>0</v>
      </c>
      <c r="J65" s="105">
        <f t="shared" si="16"/>
        <v>0</v>
      </c>
      <c r="K65" s="105">
        <f t="shared" si="16"/>
        <v>0</v>
      </c>
      <c r="L65" s="105">
        <f t="shared" si="16"/>
        <v>0</v>
      </c>
      <c r="M65" s="107">
        <f t="shared" si="16"/>
        <v>4458000</v>
      </c>
      <c r="N65" s="107">
        <f t="shared" si="16"/>
        <v>0</v>
      </c>
      <c r="O65" s="107">
        <f t="shared" si="16"/>
        <v>0</v>
      </c>
      <c r="P65" s="95">
        <f t="shared" si="16"/>
        <v>0</v>
      </c>
    </row>
    <row r="66" spans="1:16" s="18" customFormat="1" ht="33.75">
      <c r="A66" s="63" t="s">
        <v>160</v>
      </c>
      <c r="B66" s="20" t="s">
        <v>58</v>
      </c>
      <c r="C66" s="21" t="s">
        <v>59</v>
      </c>
      <c r="D66" s="94">
        <f t="shared" si="12"/>
        <v>4458000</v>
      </c>
      <c r="E66" s="108"/>
      <c r="F66" s="94">
        <f t="shared" si="13"/>
        <v>4458000</v>
      </c>
      <c r="G66" s="108"/>
      <c r="H66" s="96"/>
      <c r="I66" s="97"/>
      <c r="J66" s="96"/>
      <c r="K66" s="96"/>
      <c r="L66" s="97"/>
      <c r="M66" s="106">
        <v>4458000</v>
      </c>
      <c r="N66" s="106"/>
      <c r="O66" s="106"/>
      <c r="P66" s="98"/>
    </row>
    <row r="67" spans="1:16" s="18" customFormat="1" ht="19.5" customHeight="1" thickBot="1">
      <c r="A67" s="133" t="s">
        <v>161</v>
      </c>
      <c r="B67" s="70" t="s">
        <v>60</v>
      </c>
      <c r="C67" s="71" t="s">
        <v>61</v>
      </c>
      <c r="D67" s="109">
        <f t="shared" si="12"/>
        <v>0</v>
      </c>
      <c r="E67" s="110"/>
      <c r="F67" s="109">
        <f t="shared" si="13"/>
        <v>0</v>
      </c>
      <c r="G67" s="110"/>
      <c r="H67" s="111"/>
      <c r="I67" s="110"/>
      <c r="J67" s="111"/>
      <c r="K67" s="111"/>
      <c r="L67" s="110"/>
      <c r="M67" s="127"/>
      <c r="N67" s="127"/>
      <c r="O67" s="127"/>
      <c r="P67" s="112"/>
    </row>
    <row r="68" spans="1:16" s="1" customFormat="1" ht="18.75" customHeight="1">
      <c r="A68" s="14"/>
      <c r="B68" s="184" t="s">
        <v>63</v>
      </c>
      <c r="C68" s="184"/>
      <c r="D68" s="184"/>
      <c r="E68" s="184"/>
      <c r="F68" s="6"/>
      <c r="G68" s="6"/>
      <c r="H68" s="6"/>
      <c r="I68" s="6"/>
      <c r="J68" s="6"/>
      <c r="K68" s="6"/>
      <c r="L68" s="187"/>
      <c r="M68" s="187"/>
      <c r="N68" s="187"/>
      <c r="O68" s="187"/>
      <c r="P68" s="187"/>
    </row>
    <row r="69" spans="1:16" s="1" customFormat="1" ht="6" customHeight="1">
      <c r="A69" s="14"/>
      <c r="B69" s="156"/>
      <c r="C69" s="156"/>
      <c r="D69" s="156"/>
      <c r="E69" s="15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s="18" customFormat="1" ht="135">
      <c r="A70" s="57" t="s">
        <v>12</v>
      </c>
      <c r="B70" s="79" t="s">
        <v>5</v>
      </c>
      <c r="C70" s="79" t="s">
        <v>6</v>
      </c>
      <c r="D70" s="77" t="s">
        <v>141</v>
      </c>
      <c r="E70" s="79" t="s">
        <v>139</v>
      </c>
      <c r="F70" s="77" t="s">
        <v>7</v>
      </c>
      <c r="G70" s="79" t="s">
        <v>140</v>
      </c>
      <c r="H70" s="78" t="s">
        <v>8</v>
      </c>
      <c r="I70" s="77" t="s">
        <v>195</v>
      </c>
      <c r="J70" s="77" t="s">
        <v>9</v>
      </c>
      <c r="K70" s="80" t="s">
        <v>197</v>
      </c>
      <c r="L70" s="80" t="s">
        <v>198</v>
      </c>
      <c r="M70" s="80" t="s">
        <v>10</v>
      </c>
      <c r="N70" s="80" t="s">
        <v>199</v>
      </c>
      <c r="O70" s="80" t="s">
        <v>200</v>
      </c>
      <c r="P70" s="78" t="s">
        <v>11</v>
      </c>
    </row>
    <row r="71" spans="1:16" s="18" customFormat="1" ht="12" thickBot="1">
      <c r="A71" s="13">
        <v>1</v>
      </c>
      <c r="B71" s="19">
        <v>2</v>
      </c>
      <c r="C71" s="19">
        <v>3</v>
      </c>
      <c r="D71" s="57">
        <v>4</v>
      </c>
      <c r="E71" s="57">
        <v>5</v>
      </c>
      <c r="F71" s="57">
        <v>6</v>
      </c>
      <c r="G71" s="57">
        <v>7</v>
      </c>
      <c r="H71" s="19">
        <v>8</v>
      </c>
      <c r="I71" s="19">
        <v>9</v>
      </c>
      <c r="J71" s="57">
        <v>10</v>
      </c>
      <c r="K71" s="57">
        <v>11</v>
      </c>
      <c r="L71" s="57">
        <v>12</v>
      </c>
      <c r="M71" s="57">
        <v>13</v>
      </c>
      <c r="N71" s="57">
        <v>14</v>
      </c>
      <c r="O71" s="57">
        <v>15</v>
      </c>
      <c r="P71" s="162">
        <v>16</v>
      </c>
    </row>
    <row r="72" spans="1:16" s="18" customFormat="1" ht="19.5" customHeight="1">
      <c r="A72" s="72" t="s">
        <v>64</v>
      </c>
      <c r="B72" s="41" t="s">
        <v>65</v>
      </c>
      <c r="C72" s="42"/>
      <c r="D72" s="92">
        <f aca="true" t="shared" si="17" ref="D72:D84">F72+P72-E72</f>
        <v>317691297.21</v>
      </c>
      <c r="E72" s="92">
        <f>E73+E111+E120+E129</f>
        <v>0</v>
      </c>
      <c r="F72" s="92">
        <f aca="true" t="shared" si="18" ref="F72:F84">H72+I72+J72+K72+L72+M72+N72+O72-G72</f>
        <v>317691297.21</v>
      </c>
      <c r="G72" s="92">
        <f aca="true" t="shared" si="19" ref="G72:P72">G73+G111+G120+G129</f>
        <v>15585800</v>
      </c>
      <c r="H72" s="92">
        <f t="shared" si="19"/>
        <v>0</v>
      </c>
      <c r="I72" s="92">
        <f t="shared" si="19"/>
        <v>0</v>
      </c>
      <c r="J72" s="92">
        <f t="shared" si="19"/>
        <v>0</v>
      </c>
      <c r="K72" s="92">
        <f t="shared" si="19"/>
        <v>0</v>
      </c>
      <c r="L72" s="92">
        <f t="shared" si="19"/>
        <v>0</v>
      </c>
      <c r="M72" s="123">
        <f t="shared" si="19"/>
        <v>291031400.34</v>
      </c>
      <c r="N72" s="123">
        <f t="shared" si="19"/>
        <v>17761660.51</v>
      </c>
      <c r="O72" s="123">
        <f t="shared" si="19"/>
        <v>24484036.36</v>
      </c>
      <c r="P72" s="93">
        <f t="shared" si="19"/>
        <v>0</v>
      </c>
    </row>
    <row r="73" spans="1:16" s="18" customFormat="1" ht="19.5" customHeight="1">
      <c r="A73" s="73" t="s">
        <v>66</v>
      </c>
      <c r="B73" s="39" t="s">
        <v>67</v>
      </c>
      <c r="C73" s="40" t="s">
        <v>62</v>
      </c>
      <c r="D73" s="113">
        <f t="shared" si="17"/>
        <v>288492372.72</v>
      </c>
      <c r="E73" s="113">
        <f>E74+E78+E88+E91+E94+E98+E102+E104</f>
        <v>0</v>
      </c>
      <c r="F73" s="94">
        <f t="shared" si="18"/>
        <v>288492372.72</v>
      </c>
      <c r="G73" s="113">
        <f aca="true" t="shared" si="20" ref="G73:P73">G74+G78+G88+G91+G94+G98+G102+G104</f>
        <v>15585800</v>
      </c>
      <c r="H73" s="113">
        <f t="shared" si="20"/>
        <v>0</v>
      </c>
      <c r="I73" s="113">
        <f t="shared" si="20"/>
        <v>0</v>
      </c>
      <c r="J73" s="113">
        <f t="shared" si="20"/>
        <v>0</v>
      </c>
      <c r="K73" s="113">
        <f t="shared" si="20"/>
        <v>0</v>
      </c>
      <c r="L73" s="113">
        <f t="shared" si="20"/>
        <v>0</v>
      </c>
      <c r="M73" s="128">
        <f t="shared" si="20"/>
        <v>263731370.65</v>
      </c>
      <c r="N73" s="128">
        <f t="shared" si="20"/>
        <v>17516677.63</v>
      </c>
      <c r="O73" s="128">
        <f t="shared" si="20"/>
        <v>22830124.44</v>
      </c>
      <c r="P73" s="114">
        <f t="shared" si="20"/>
        <v>0</v>
      </c>
    </row>
    <row r="74" spans="1:16" s="18" customFormat="1" ht="33.75">
      <c r="A74" s="62" t="s">
        <v>162</v>
      </c>
      <c r="B74" s="37" t="s">
        <v>68</v>
      </c>
      <c r="C74" s="38" t="s">
        <v>65</v>
      </c>
      <c r="D74" s="113">
        <f t="shared" si="17"/>
        <v>49765609.56</v>
      </c>
      <c r="E74" s="107">
        <f>E75+E76+E77</f>
        <v>0</v>
      </c>
      <c r="F74" s="94">
        <f t="shared" si="18"/>
        <v>49765609.56</v>
      </c>
      <c r="G74" s="107">
        <f aca="true" t="shared" si="21" ref="G74:P74">G75+G76+G77</f>
        <v>0</v>
      </c>
      <c r="H74" s="107">
        <f t="shared" si="21"/>
        <v>0</v>
      </c>
      <c r="I74" s="107">
        <f t="shared" si="21"/>
        <v>0</v>
      </c>
      <c r="J74" s="107">
        <f t="shared" si="21"/>
        <v>0</v>
      </c>
      <c r="K74" s="107">
        <f t="shared" si="21"/>
        <v>0</v>
      </c>
      <c r="L74" s="107">
        <f t="shared" si="21"/>
        <v>0</v>
      </c>
      <c r="M74" s="126">
        <f t="shared" si="21"/>
        <v>39850635.56</v>
      </c>
      <c r="N74" s="126">
        <f t="shared" si="21"/>
        <v>0</v>
      </c>
      <c r="O74" s="126">
        <f t="shared" si="21"/>
        <v>9914974</v>
      </c>
      <c r="P74" s="101">
        <f t="shared" si="21"/>
        <v>0</v>
      </c>
    </row>
    <row r="75" spans="1:16" s="18" customFormat="1" ht="22.5">
      <c r="A75" s="63" t="s">
        <v>163</v>
      </c>
      <c r="B75" s="20" t="s">
        <v>69</v>
      </c>
      <c r="C75" s="21" t="s">
        <v>70</v>
      </c>
      <c r="D75" s="113">
        <f t="shared" si="17"/>
        <v>36513348.08</v>
      </c>
      <c r="E75" s="97"/>
      <c r="F75" s="94">
        <f t="shared" si="18"/>
        <v>36513348.08</v>
      </c>
      <c r="G75" s="97"/>
      <c r="H75" s="96"/>
      <c r="I75" s="97"/>
      <c r="J75" s="96"/>
      <c r="K75" s="96"/>
      <c r="L75" s="97"/>
      <c r="M75" s="124">
        <v>29228349.46</v>
      </c>
      <c r="N75" s="124"/>
      <c r="O75" s="124">
        <v>7284998.62</v>
      </c>
      <c r="P75" s="98"/>
    </row>
    <row r="76" spans="1:16" s="18" customFormat="1" ht="11.25">
      <c r="A76" s="69" t="s">
        <v>164</v>
      </c>
      <c r="B76" s="24" t="s">
        <v>71</v>
      </c>
      <c r="C76" s="25" t="s">
        <v>72</v>
      </c>
      <c r="D76" s="113">
        <f t="shared" si="17"/>
        <v>2365900</v>
      </c>
      <c r="E76" s="106"/>
      <c r="F76" s="94">
        <f t="shared" si="18"/>
        <v>2365900</v>
      </c>
      <c r="G76" s="106"/>
      <c r="H76" s="96"/>
      <c r="I76" s="97"/>
      <c r="J76" s="96"/>
      <c r="K76" s="96"/>
      <c r="L76" s="97"/>
      <c r="M76" s="124">
        <v>1884700</v>
      </c>
      <c r="N76" s="124"/>
      <c r="O76" s="124">
        <v>481200</v>
      </c>
      <c r="P76" s="98"/>
    </row>
    <row r="77" spans="1:16" s="18" customFormat="1" ht="11.25">
      <c r="A77" s="63" t="s">
        <v>165</v>
      </c>
      <c r="B77" s="22" t="s">
        <v>73</v>
      </c>
      <c r="C77" s="23" t="s">
        <v>74</v>
      </c>
      <c r="D77" s="113">
        <f t="shared" si="17"/>
        <v>10886361.48</v>
      </c>
      <c r="E77" s="97"/>
      <c r="F77" s="94">
        <f t="shared" si="18"/>
        <v>10886361.48</v>
      </c>
      <c r="G77" s="97"/>
      <c r="H77" s="96"/>
      <c r="I77" s="97"/>
      <c r="J77" s="96"/>
      <c r="K77" s="96"/>
      <c r="L77" s="97"/>
      <c r="M77" s="124">
        <v>8737586.1</v>
      </c>
      <c r="N77" s="124"/>
      <c r="O77" s="124">
        <v>2148775.38</v>
      </c>
      <c r="P77" s="98"/>
    </row>
    <row r="78" spans="1:16" s="18" customFormat="1" ht="19.5" customHeight="1">
      <c r="A78" s="68" t="s">
        <v>312</v>
      </c>
      <c r="B78" s="39" t="s">
        <v>75</v>
      </c>
      <c r="C78" s="40" t="s">
        <v>67</v>
      </c>
      <c r="D78" s="113">
        <f t="shared" si="17"/>
        <v>40488538.29</v>
      </c>
      <c r="E78" s="107">
        <f>E79+E80+E81+E82+E83+E84</f>
        <v>0</v>
      </c>
      <c r="F78" s="94">
        <f t="shared" si="18"/>
        <v>40488538.29</v>
      </c>
      <c r="G78" s="107">
        <f aca="true" t="shared" si="22" ref="G78:P78">G79+G80+G81+G82+G83+G84</f>
        <v>0</v>
      </c>
      <c r="H78" s="107">
        <f t="shared" si="22"/>
        <v>0</v>
      </c>
      <c r="I78" s="107">
        <f t="shared" si="22"/>
        <v>0</v>
      </c>
      <c r="J78" s="107">
        <f t="shared" si="22"/>
        <v>0</v>
      </c>
      <c r="K78" s="107">
        <f t="shared" si="22"/>
        <v>0</v>
      </c>
      <c r="L78" s="107">
        <f t="shared" si="22"/>
        <v>0</v>
      </c>
      <c r="M78" s="107">
        <f t="shared" si="22"/>
        <v>13269427.25</v>
      </c>
      <c r="N78" s="107">
        <f t="shared" si="22"/>
        <v>15292019.67</v>
      </c>
      <c r="O78" s="107">
        <f t="shared" si="22"/>
        <v>11927091.37</v>
      </c>
      <c r="P78" s="101">
        <f t="shared" si="22"/>
        <v>0</v>
      </c>
    </row>
    <row r="79" spans="1:16" s="18" customFormat="1" ht="22.5">
      <c r="A79" s="63" t="s">
        <v>166</v>
      </c>
      <c r="B79" s="20" t="s">
        <v>76</v>
      </c>
      <c r="C79" s="21" t="s">
        <v>77</v>
      </c>
      <c r="D79" s="113">
        <f t="shared" si="17"/>
        <v>1224811.15</v>
      </c>
      <c r="E79" s="97"/>
      <c r="F79" s="94">
        <f t="shared" si="18"/>
        <v>1224811.15</v>
      </c>
      <c r="G79" s="97"/>
      <c r="H79" s="96"/>
      <c r="I79" s="97"/>
      <c r="J79" s="96"/>
      <c r="K79" s="96"/>
      <c r="L79" s="97"/>
      <c r="M79" s="124">
        <v>1013561.08</v>
      </c>
      <c r="N79" s="124"/>
      <c r="O79" s="124">
        <v>211250.07</v>
      </c>
      <c r="P79" s="98"/>
    </row>
    <row r="80" spans="1:16" s="18" customFormat="1" ht="11.25">
      <c r="A80" s="66" t="s">
        <v>167</v>
      </c>
      <c r="B80" s="22" t="s">
        <v>78</v>
      </c>
      <c r="C80" s="23" t="s">
        <v>79</v>
      </c>
      <c r="D80" s="113">
        <f t="shared" si="17"/>
        <v>8603</v>
      </c>
      <c r="E80" s="106"/>
      <c r="F80" s="94">
        <f t="shared" si="18"/>
        <v>8603</v>
      </c>
      <c r="G80" s="106"/>
      <c r="H80" s="96"/>
      <c r="I80" s="97"/>
      <c r="J80" s="96"/>
      <c r="K80" s="96"/>
      <c r="L80" s="97"/>
      <c r="M80" s="124"/>
      <c r="N80" s="124"/>
      <c r="O80" s="124">
        <v>8603</v>
      </c>
      <c r="P80" s="98"/>
    </row>
    <row r="81" spans="1:16" s="18" customFormat="1" ht="11.25">
      <c r="A81" s="69" t="s">
        <v>168</v>
      </c>
      <c r="B81" s="22" t="s">
        <v>80</v>
      </c>
      <c r="C81" s="23" t="s">
        <v>81</v>
      </c>
      <c r="D81" s="113">
        <f t="shared" si="17"/>
        <v>11370519.39</v>
      </c>
      <c r="E81" s="97"/>
      <c r="F81" s="94">
        <f t="shared" si="18"/>
        <v>11370519.39</v>
      </c>
      <c r="G81" s="97"/>
      <c r="H81" s="96"/>
      <c r="I81" s="97"/>
      <c r="J81" s="96"/>
      <c r="K81" s="96"/>
      <c r="L81" s="97"/>
      <c r="M81" s="124">
        <v>1881249.27</v>
      </c>
      <c r="N81" s="124">
        <v>3922596.09</v>
      </c>
      <c r="O81" s="124">
        <v>5566674.03</v>
      </c>
      <c r="P81" s="98"/>
    </row>
    <row r="82" spans="1:16" s="18" customFormat="1" ht="11.25">
      <c r="A82" s="69" t="s">
        <v>169</v>
      </c>
      <c r="B82" s="26" t="s">
        <v>82</v>
      </c>
      <c r="C82" s="27" t="s">
        <v>83</v>
      </c>
      <c r="D82" s="113">
        <f t="shared" si="17"/>
        <v>4500</v>
      </c>
      <c r="E82" s="147"/>
      <c r="F82" s="163">
        <f t="shared" si="18"/>
        <v>4500</v>
      </c>
      <c r="G82" s="147"/>
      <c r="H82" s="148"/>
      <c r="I82" s="147"/>
      <c r="J82" s="148"/>
      <c r="K82" s="148"/>
      <c r="L82" s="147"/>
      <c r="M82" s="164"/>
      <c r="N82" s="164"/>
      <c r="O82" s="164">
        <v>4500</v>
      </c>
      <c r="P82" s="165"/>
    </row>
    <row r="83" spans="1:16" s="18" customFormat="1" ht="11.25">
      <c r="A83" s="69" t="s">
        <v>170</v>
      </c>
      <c r="B83" s="22" t="s">
        <v>84</v>
      </c>
      <c r="C83" s="23" t="s">
        <v>85</v>
      </c>
      <c r="D83" s="107">
        <f t="shared" si="17"/>
        <v>17903712.19</v>
      </c>
      <c r="E83" s="106"/>
      <c r="F83" s="100">
        <f t="shared" si="18"/>
        <v>17903712.19</v>
      </c>
      <c r="G83" s="106"/>
      <c r="H83" s="115"/>
      <c r="I83" s="106"/>
      <c r="J83" s="115"/>
      <c r="K83" s="115"/>
      <c r="L83" s="106"/>
      <c r="M83" s="171">
        <v>4666996.91</v>
      </c>
      <c r="N83" s="171">
        <v>8827050.49</v>
      </c>
      <c r="O83" s="171">
        <v>4409664.79</v>
      </c>
      <c r="P83" s="172"/>
    </row>
    <row r="84" spans="1:16" s="18" customFormat="1" ht="12" thickBot="1">
      <c r="A84" s="166" t="s">
        <v>313</v>
      </c>
      <c r="B84" s="20" t="s">
        <v>86</v>
      </c>
      <c r="C84" s="21" t="s">
        <v>87</v>
      </c>
      <c r="D84" s="167">
        <f t="shared" si="17"/>
        <v>9976392.56</v>
      </c>
      <c r="E84" s="168"/>
      <c r="F84" s="169">
        <f t="shared" si="18"/>
        <v>9976392.56</v>
      </c>
      <c r="G84" s="168"/>
      <c r="H84" s="170"/>
      <c r="I84" s="168"/>
      <c r="J84" s="170"/>
      <c r="K84" s="170"/>
      <c r="L84" s="168"/>
      <c r="M84" s="124">
        <v>5707619.99</v>
      </c>
      <c r="N84" s="124">
        <v>2542373.09</v>
      </c>
      <c r="O84" s="124">
        <v>1726399.48</v>
      </c>
      <c r="P84" s="98"/>
    </row>
    <row r="85" spans="1:16" s="1" customFormat="1" ht="18.75" customHeight="1">
      <c r="A85" s="14"/>
      <c r="B85" s="184"/>
      <c r="C85" s="184"/>
      <c r="D85" s="185"/>
      <c r="E85" s="185"/>
      <c r="F85" s="6"/>
      <c r="G85" s="6"/>
      <c r="H85" s="6"/>
      <c r="I85" s="6"/>
      <c r="J85" s="6"/>
      <c r="K85" s="6"/>
      <c r="L85" s="138"/>
      <c r="M85" s="134"/>
      <c r="N85" s="134"/>
      <c r="O85" s="134"/>
      <c r="P85" s="135" t="s">
        <v>209</v>
      </c>
    </row>
    <row r="86" spans="1:17" s="18" customFormat="1" ht="135">
      <c r="A86" s="57" t="s">
        <v>12</v>
      </c>
      <c r="B86" s="79" t="s">
        <v>5</v>
      </c>
      <c r="C86" s="79" t="s">
        <v>6</v>
      </c>
      <c r="D86" s="77" t="s">
        <v>141</v>
      </c>
      <c r="E86" s="79" t="s">
        <v>139</v>
      </c>
      <c r="F86" s="77" t="s">
        <v>7</v>
      </c>
      <c r="G86" s="79" t="s">
        <v>140</v>
      </c>
      <c r="H86" s="78" t="s">
        <v>8</v>
      </c>
      <c r="I86" s="77" t="s">
        <v>195</v>
      </c>
      <c r="J86" s="77" t="s">
        <v>9</v>
      </c>
      <c r="K86" s="80" t="s">
        <v>197</v>
      </c>
      <c r="L86" s="80" t="s">
        <v>198</v>
      </c>
      <c r="M86" s="80" t="s">
        <v>10</v>
      </c>
      <c r="N86" s="80" t="s">
        <v>199</v>
      </c>
      <c r="O86" s="80" t="s">
        <v>200</v>
      </c>
      <c r="P86" s="78" t="s">
        <v>11</v>
      </c>
      <c r="Q86" s="55"/>
    </row>
    <row r="87" spans="1:17" s="18" customFormat="1" ht="12" thickBot="1">
      <c r="A87" s="13">
        <v>1</v>
      </c>
      <c r="B87" s="19">
        <v>2</v>
      </c>
      <c r="C87" s="19">
        <v>3</v>
      </c>
      <c r="D87" s="57">
        <v>4</v>
      </c>
      <c r="E87" s="57">
        <v>5</v>
      </c>
      <c r="F87" s="57">
        <v>6</v>
      </c>
      <c r="G87" s="57">
        <v>7</v>
      </c>
      <c r="H87" s="19">
        <v>8</v>
      </c>
      <c r="I87" s="19">
        <v>9</v>
      </c>
      <c r="J87" s="57">
        <v>10</v>
      </c>
      <c r="K87" s="57">
        <v>11</v>
      </c>
      <c r="L87" s="57">
        <v>12</v>
      </c>
      <c r="M87" s="57">
        <v>13</v>
      </c>
      <c r="N87" s="57">
        <v>14</v>
      </c>
      <c r="O87" s="57">
        <v>15</v>
      </c>
      <c r="P87" s="162">
        <v>16</v>
      </c>
      <c r="Q87" s="55"/>
    </row>
    <row r="88" spans="1:16" s="18" customFormat="1" ht="19.5" customHeight="1">
      <c r="A88" s="68" t="s">
        <v>171</v>
      </c>
      <c r="B88" s="43" t="s">
        <v>88</v>
      </c>
      <c r="C88" s="136" t="s">
        <v>68</v>
      </c>
      <c r="D88" s="179">
        <f aca="true" t="shared" si="23" ref="D88:D116">F88+P88-E88</f>
        <v>293304.86</v>
      </c>
      <c r="E88" s="117">
        <f>E89+E90</f>
        <v>0</v>
      </c>
      <c r="F88" s="137">
        <f aca="true" t="shared" si="24" ref="F88:F116">H88+I88+J88+K88+L88+M88+N88+O88-G88</f>
        <v>293304.86</v>
      </c>
      <c r="G88" s="117">
        <f aca="true" t="shared" si="25" ref="G88:P88">G89+G90</f>
        <v>0</v>
      </c>
      <c r="H88" s="117">
        <f t="shared" si="25"/>
        <v>0</v>
      </c>
      <c r="I88" s="117">
        <f t="shared" si="25"/>
        <v>0</v>
      </c>
      <c r="J88" s="117">
        <f t="shared" si="25"/>
        <v>0</v>
      </c>
      <c r="K88" s="117">
        <f t="shared" si="25"/>
        <v>0</v>
      </c>
      <c r="L88" s="117">
        <f t="shared" si="25"/>
        <v>0</v>
      </c>
      <c r="M88" s="129">
        <f t="shared" si="25"/>
        <v>293304.86</v>
      </c>
      <c r="N88" s="129">
        <f t="shared" si="25"/>
        <v>0</v>
      </c>
      <c r="O88" s="117">
        <f t="shared" si="25"/>
        <v>0</v>
      </c>
      <c r="P88" s="101">
        <f t="shared" si="25"/>
        <v>0</v>
      </c>
    </row>
    <row r="89" spans="1:16" s="18" customFormat="1" ht="22.5">
      <c r="A89" s="63" t="s">
        <v>172</v>
      </c>
      <c r="B89" s="20" t="s">
        <v>89</v>
      </c>
      <c r="C89" s="21" t="s">
        <v>69</v>
      </c>
      <c r="D89" s="113">
        <f t="shared" si="23"/>
        <v>293304.86</v>
      </c>
      <c r="E89" s="97"/>
      <c r="F89" s="94">
        <f t="shared" si="24"/>
        <v>293304.86</v>
      </c>
      <c r="G89" s="97"/>
      <c r="H89" s="96"/>
      <c r="I89" s="97"/>
      <c r="J89" s="96"/>
      <c r="K89" s="96"/>
      <c r="L89" s="97"/>
      <c r="M89" s="124">
        <v>293304.86</v>
      </c>
      <c r="N89" s="124"/>
      <c r="O89" s="97"/>
      <c r="P89" s="98"/>
    </row>
    <row r="90" spans="1:16" s="18" customFormat="1" ht="19.5" customHeight="1">
      <c r="A90" s="69" t="s">
        <v>173</v>
      </c>
      <c r="B90" s="22" t="s">
        <v>90</v>
      </c>
      <c r="C90" s="23" t="s">
        <v>71</v>
      </c>
      <c r="D90" s="113">
        <f t="shared" si="23"/>
        <v>0</v>
      </c>
      <c r="E90" s="106"/>
      <c r="F90" s="94">
        <f t="shared" si="24"/>
        <v>0</v>
      </c>
      <c r="G90" s="106"/>
      <c r="H90" s="96"/>
      <c r="I90" s="97"/>
      <c r="J90" s="96"/>
      <c r="K90" s="96"/>
      <c r="L90" s="97"/>
      <c r="M90" s="124"/>
      <c r="N90" s="124"/>
      <c r="O90" s="97"/>
      <c r="P90" s="98"/>
    </row>
    <row r="91" spans="1:16" s="18" customFormat="1" ht="19.5" customHeight="1">
      <c r="A91" s="62" t="s">
        <v>174</v>
      </c>
      <c r="B91" s="37" t="s">
        <v>91</v>
      </c>
      <c r="C91" s="38" t="s">
        <v>75</v>
      </c>
      <c r="D91" s="107">
        <f t="shared" si="23"/>
        <v>157455328.19</v>
      </c>
      <c r="E91" s="105">
        <f>E92+E93</f>
        <v>0</v>
      </c>
      <c r="F91" s="94">
        <f t="shared" si="24"/>
        <v>157455328.19</v>
      </c>
      <c r="G91" s="105">
        <f aca="true" t="shared" si="26" ref="G91:P91">G92+G93</f>
        <v>0</v>
      </c>
      <c r="H91" s="105">
        <f t="shared" si="26"/>
        <v>0</v>
      </c>
      <c r="I91" s="105">
        <f t="shared" si="26"/>
        <v>0</v>
      </c>
      <c r="J91" s="105">
        <f t="shared" si="26"/>
        <v>0</v>
      </c>
      <c r="K91" s="105">
        <f t="shared" si="26"/>
        <v>0</v>
      </c>
      <c r="L91" s="105">
        <f t="shared" si="26"/>
        <v>0</v>
      </c>
      <c r="M91" s="125">
        <f t="shared" si="26"/>
        <v>155794004.19</v>
      </c>
      <c r="N91" s="125">
        <f t="shared" si="26"/>
        <v>1661324</v>
      </c>
      <c r="O91" s="105">
        <f t="shared" si="26"/>
        <v>0</v>
      </c>
      <c r="P91" s="95">
        <f t="shared" si="26"/>
        <v>0</v>
      </c>
    </row>
    <row r="92" spans="1:16" s="18" customFormat="1" ht="33.75">
      <c r="A92" s="63" t="s">
        <v>314</v>
      </c>
      <c r="B92" s="20" t="s">
        <v>92</v>
      </c>
      <c r="C92" s="21" t="s">
        <v>76</v>
      </c>
      <c r="D92" s="113">
        <f t="shared" si="23"/>
        <v>156476028.19</v>
      </c>
      <c r="E92" s="97"/>
      <c r="F92" s="94">
        <f t="shared" si="24"/>
        <v>156476028.19</v>
      </c>
      <c r="G92" s="97"/>
      <c r="H92" s="96"/>
      <c r="I92" s="97"/>
      <c r="J92" s="96"/>
      <c r="K92" s="96"/>
      <c r="L92" s="97"/>
      <c r="M92" s="124">
        <v>155794004.19</v>
      </c>
      <c r="N92" s="124">
        <v>682024</v>
      </c>
      <c r="O92" s="124"/>
      <c r="P92" s="98"/>
    </row>
    <row r="93" spans="1:16" s="18" customFormat="1" ht="33.75">
      <c r="A93" s="69" t="s">
        <v>93</v>
      </c>
      <c r="B93" s="22" t="s">
        <v>94</v>
      </c>
      <c r="C93" s="30" t="s">
        <v>78</v>
      </c>
      <c r="D93" s="113">
        <f t="shared" si="23"/>
        <v>979300</v>
      </c>
      <c r="E93" s="106"/>
      <c r="F93" s="94">
        <f t="shared" si="24"/>
        <v>979300</v>
      </c>
      <c r="G93" s="106"/>
      <c r="H93" s="115"/>
      <c r="I93" s="106"/>
      <c r="J93" s="115"/>
      <c r="K93" s="96"/>
      <c r="L93" s="97"/>
      <c r="M93" s="124"/>
      <c r="N93" s="124">
        <v>979300</v>
      </c>
      <c r="O93" s="124"/>
      <c r="P93" s="98"/>
    </row>
    <row r="94" spans="1:16" s="18" customFormat="1" ht="19.5" customHeight="1">
      <c r="A94" s="62" t="s">
        <v>175</v>
      </c>
      <c r="B94" s="37" t="s">
        <v>95</v>
      </c>
      <c r="C94" s="38" t="s">
        <v>88</v>
      </c>
      <c r="D94" s="113">
        <f t="shared" si="23"/>
        <v>0</v>
      </c>
      <c r="E94" s="105">
        <f>E95+E96+E97</f>
        <v>0</v>
      </c>
      <c r="F94" s="94">
        <f t="shared" si="24"/>
        <v>0</v>
      </c>
      <c r="G94" s="105">
        <f aca="true" t="shared" si="27" ref="G94:P94">G95+G96+G97</f>
        <v>15585800</v>
      </c>
      <c r="H94" s="105">
        <f t="shared" si="27"/>
        <v>0</v>
      </c>
      <c r="I94" s="105">
        <f t="shared" si="27"/>
        <v>0</v>
      </c>
      <c r="J94" s="105">
        <f t="shared" si="27"/>
        <v>0</v>
      </c>
      <c r="K94" s="105">
        <f t="shared" si="27"/>
        <v>0</v>
      </c>
      <c r="L94" s="105">
        <f t="shared" si="27"/>
        <v>0</v>
      </c>
      <c r="M94" s="107">
        <f t="shared" si="27"/>
        <v>15087700</v>
      </c>
      <c r="N94" s="107">
        <f t="shared" si="27"/>
        <v>199200</v>
      </c>
      <c r="O94" s="107">
        <f t="shared" si="27"/>
        <v>298900</v>
      </c>
      <c r="P94" s="95">
        <f t="shared" si="27"/>
        <v>0</v>
      </c>
    </row>
    <row r="95" spans="1:16" s="18" customFormat="1" ht="33.75">
      <c r="A95" s="63" t="s">
        <v>315</v>
      </c>
      <c r="B95" s="20" t="s">
        <v>96</v>
      </c>
      <c r="C95" s="21" t="s">
        <v>89</v>
      </c>
      <c r="D95" s="113">
        <f t="shared" si="23"/>
        <v>0</v>
      </c>
      <c r="E95" s="97"/>
      <c r="F95" s="94">
        <f t="shared" si="24"/>
        <v>0</v>
      </c>
      <c r="G95" s="97">
        <v>15585800</v>
      </c>
      <c r="H95" s="96"/>
      <c r="I95" s="97"/>
      <c r="J95" s="96"/>
      <c r="K95" s="96"/>
      <c r="L95" s="96"/>
      <c r="M95" s="106">
        <v>15087700</v>
      </c>
      <c r="N95" s="106">
        <v>199200</v>
      </c>
      <c r="O95" s="106">
        <v>298900</v>
      </c>
      <c r="P95" s="98"/>
    </row>
    <row r="96" spans="1:16" s="18" customFormat="1" ht="33.75">
      <c r="A96" s="63" t="s">
        <v>176</v>
      </c>
      <c r="B96" s="20" t="s">
        <v>97</v>
      </c>
      <c r="C96" s="21" t="s">
        <v>90</v>
      </c>
      <c r="D96" s="113">
        <f t="shared" si="23"/>
        <v>0</v>
      </c>
      <c r="E96" s="97"/>
      <c r="F96" s="94">
        <f t="shared" si="24"/>
        <v>0</v>
      </c>
      <c r="G96" s="97"/>
      <c r="H96" s="96"/>
      <c r="I96" s="97"/>
      <c r="J96" s="96"/>
      <c r="K96" s="96"/>
      <c r="L96" s="97"/>
      <c r="M96" s="106"/>
      <c r="N96" s="106"/>
      <c r="O96" s="106"/>
      <c r="P96" s="98"/>
    </row>
    <row r="97" spans="1:16" s="18" customFormat="1" ht="19.5" customHeight="1">
      <c r="A97" s="63" t="s">
        <v>177</v>
      </c>
      <c r="B97" s="24" t="s">
        <v>98</v>
      </c>
      <c r="C97" s="25" t="s">
        <v>99</v>
      </c>
      <c r="D97" s="113">
        <f t="shared" si="23"/>
        <v>0</v>
      </c>
      <c r="E97" s="108"/>
      <c r="F97" s="94">
        <f t="shared" si="24"/>
        <v>0</v>
      </c>
      <c r="G97" s="108"/>
      <c r="H97" s="96"/>
      <c r="I97" s="97"/>
      <c r="J97" s="96"/>
      <c r="K97" s="96"/>
      <c r="L97" s="97"/>
      <c r="M97" s="106"/>
      <c r="N97" s="106"/>
      <c r="O97" s="106"/>
      <c r="P97" s="98"/>
    </row>
    <row r="98" spans="1:16" s="18" customFormat="1" ht="19.5" customHeight="1">
      <c r="A98" s="68" t="s">
        <v>178</v>
      </c>
      <c r="B98" s="39" t="s">
        <v>100</v>
      </c>
      <c r="C98" s="40" t="s">
        <v>91</v>
      </c>
      <c r="D98" s="113">
        <f t="shared" si="23"/>
        <v>39609570.64</v>
      </c>
      <c r="E98" s="107">
        <f>E99+E100+E101</f>
        <v>0</v>
      </c>
      <c r="F98" s="94">
        <f t="shared" si="24"/>
        <v>39609570.64</v>
      </c>
      <c r="G98" s="107">
        <f aca="true" t="shared" si="28" ref="G98:P98">G99+G100+G101</f>
        <v>0</v>
      </c>
      <c r="H98" s="107">
        <f t="shared" si="28"/>
        <v>0</v>
      </c>
      <c r="I98" s="107">
        <f t="shared" si="28"/>
        <v>0</v>
      </c>
      <c r="J98" s="100">
        <f t="shared" si="28"/>
        <v>0</v>
      </c>
      <c r="K98" s="100">
        <f t="shared" si="28"/>
        <v>0</v>
      </c>
      <c r="L98" s="100">
        <f t="shared" si="28"/>
        <v>0</v>
      </c>
      <c r="M98" s="107">
        <f t="shared" si="28"/>
        <v>39034530.61</v>
      </c>
      <c r="N98" s="107">
        <f t="shared" si="28"/>
        <v>134307.96</v>
      </c>
      <c r="O98" s="107">
        <f t="shared" si="28"/>
        <v>440732.07</v>
      </c>
      <c r="P98" s="101">
        <f t="shared" si="28"/>
        <v>0</v>
      </c>
    </row>
    <row r="99" spans="1:16" s="18" customFormat="1" ht="33.75">
      <c r="A99" s="74" t="s">
        <v>316</v>
      </c>
      <c r="B99" s="24" t="s">
        <v>101</v>
      </c>
      <c r="C99" s="25" t="s">
        <v>92</v>
      </c>
      <c r="D99" s="113">
        <f t="shared" si="23"/>
        <v>0</v>
      </c>
      <c r="E99" s="97"/>
      <c r="F99" s="94">
        <f t="shared" si="24"/>
        <v>0</v>
      </c>
      <c r="G99" s="97"/>
      <c r="H99" s="96"/>
      <c r="I99" s="97"/>
      <c r="J99" s="96"/>
      <c r="K99" s="96"/>
      <c r="L99" s="96"/>
      <c r="M99" s="106"/>
      <c r="N99" s="106"/>
      <c r="O99" s="106"/>
      <c r="P99" s="98"/>
    </row>
    <row r="100" spans="1:16" s="18" customFormat="1" ht="11.25">
      <c r="A100" s="66" t="s">
        <v>102</v>
      </c>
      <c r="B100" s="22" t="s">
        <v>103</v>
      </c>
      <c r="C100" s="23" t="s">
        <v>94</v>
      </c>
      <c r="D100" s="113">
        <f t="shared" si="23"/>
        <v>37252042.59</v>
      </c>
      <c r="E100" s="106"/>
      <c r="F100" s="94">
        <f t="shared" si="24"/>
        <v>37252042.59</v>
      </c>
      <c r="G100" s="106"/>
      <c r="H100" s="96"/>
      <c r="I100" s="97"/>
      <c r="J100" s="96"/>
      <c r="K100" s="96"/>
      <c r="L100" s="97"/>
      <c r="M100" s="106">
        <v>37252042.59</v>
      </c>
      <c r="N100" s="106"/>
      <c r="O100" s="106"/>
      <c r="P100" s="98"/>
    </row>
    <row r="101" spans="1:16" s="18" customFormat="1" ht="33.75">
      <c r="A101" s="64" t="s">
        <v>104</v>
      </c>
      <c r="B101" s="26" t="s">
        <v>105</v>
      </c>
      <c r="C101" s="27" t="s">
        <v>106</v>
      </c>
      <c r="D101" s="113">
        <f t="shared" si="23"/>
        <v>2357528.05</v>
      </c>
      <c r="E101" s="106"/>
      <c r="F101" s="94">
        <f t="shared" si="24"/>
        <v>2357528.05</v>
      </c>
      <c r="G101" s="106"/>
      <c r="H101" s="96"/>
      <c r="I101" s="97"/>
      <c r="J101" s="96"/>
      <c r="K101" s="96"/>
      <c r="L101" s="97"/>
      <c r="M101" s="106">
        <v>1782488.02</v>
      </c>
      <c r="N101" s="106">
        <v>134307.96</v>
      </c>
      <c r="O101" s="106">
        <v>440732.07</v>
      </c>
      <c r="P101" s="98"/>
    </row>
    <row r="102" spans="1:16" s="18" customFormat="1" ht="19.5" customHeight="1">
      <c r="A102" s="68" t="s">
        <v>180</v>
      </c>
      <c r="B102" s="39" t="s">
        <v>107</v>
      </c>
      <c r="C102" s="40" t="s">
        <v>95</v>
      </c>
      <c r="D102" s="113">
        <f t="shared" si="23"/>
        <v>0</v>
      </c>
      <c r="E102" s="107">
        <f>E103</f>
        <v>0</v>
      </c>
      <c r="F102" s="94">
        <f t="shared" si="24"/>
        <v>0</v>
      </c>
      <c r="G102" s="107">
        <f aca="true" t="shared" si="29" ref="G102:P102">G103</f>
        <v>0</v>
      </c>
      <c r="H102" s="107">
        <f t="shared" si="29"/>
        <v>0</v>
      </c>
      <c r="I102" s="107">
        <f t="shared" si="29"/>
        <v>0</v>
      </c>
      <c r="J102" s="107">
        <f t="shared" si="29"/>
        <v>0</v>
      </c>
      <c r="K102" s="107">
        <f t="shared" si="29"/>
        <v>0</v>
      </c>
      <c r="L102" s="107">
        <f t="shared" si="29"/>
        <v>0</v>
      </c>
      <c r="M102" s="107">
        <f t="shared" si="29"/>
        <v>0</v>
      </c>
      <c r="N102" s="107">
        <f t="shared" si="29"/>
        <v>0</v>
      </c>
      <c r="O102" s="107">
        <f t="shared" si="29"/>
        <v>0</v>
      </c>
      <c r="P102" s="101">
        <f t="shared" si="29"/>
        <v>0</v>
      </c>
    </row>
    <row r="103" spans="1:16" s="18" customFormat="1" ht="33.75">
      <c r="A103" s="74" t="s">
        <v>181</v>
      </c>
      <c r="B103" s="24" t="s">
        <v>179</v>
      </c>
      <c r="C103" s="25" t="s">
        <v>98</v>
      </c>
      <c r="D103" s="113">
        <f t="shared" si="23"/>
        <v>0</v>
      </c>
      <c r="E103" s="97"/>
      <c r="F103" s="94">
        <f t="shared" si="24"/>
        <v>0</v>
      </c>
      <c r="G103" s="97"/>
      <c r="H103" s="96"/>
      <c r="I103" s="97"/>
      <c r="J103" s="96"/>
      <c r="K103" s="96"/>
      <c r="L103" s="97"/>
      <c r="M103" s="106"/>
      <c r="N103" s="106"/>
      <c r="O103" s="106"/>
      <c r="P103" s="98"/>
    </row>
    <row r="104" spans="1:16" s="18" customFormat="1" ht="19.5" customHeight="1">
      <c r="A104" s="175" t="s">
        <v>182</v>
      </c>
      <c r="B104" s="173" t="s">
        <v>111</v>
      </c>
      <c r="C104" s="174" t="s">
        <v>107</v>
      </c>
      <c r="D104" s="113">
        <f t="shared" si="23"/>
        <v>880021.18</v>
      </c>
      <c r="E104" s="176">
        <f>E105+E106+E107+E108+E109+E110</f>
        <v>0</v>
      </c>
      <c r="F104" s="94">
        <f t="shared" si="24"/>
        <v>880021.18</v>
      </c>
      <c r="G104" s="176">
        <f aca="true" t="shared" si="30" ref="G104:P104">G105+G106+G107+G108+G109+G110</f>
        <v>0</v>
      </c>
      <c r="H104" s="176">
        <f t="shared" si="30"/>
        <v>0</v>
      </c>
      <c r="I104" s="176">
        <f t="shared" si="30"/>
        <v>0</v>
      </c>
      <c r="J104" s="176">
        <f t="shared" si="30"/>
        <v>0</v>
      </c>
      <c r="K104" s="176">
        <f t="shared" si="30"/>
        <v>0</v>
      </c>
      <c r="L104" s="176">
        <f t="shared" si="30"/>
        <v>0</v>
      </c>
      <c r="M104" s="176">
        <f t="shared" si="30"/>
        <v>401768.18</v>
      </c>
      <c r="N104" s="176">
        <f t="shared" si="30"/>
        <v>229826</v>
      </c>
      <c r="O104" s="176">
        <f t="shared" si="30"/>
        <v>248427</v>
      </c>
      <c r="P104" s="178">
        <f t="shared" si="30"/>
        <v>0</v>
      </c>
    </row>
    <row r="105" spans="1:16" s="18" customFormat="1" ht="22.5">
      <c r="A105" s="74" t="s">
        <v>317</v>
      </c>
      <c r="B105" s="22" t="s">
        <v>210</v>
      </c>
      <c r="C105" s="23" t="s">
        <v>107</v>
      </c>
      <c r="D105" s="113">
        <f t="shared" si="23"/>
        <v>107984.93</v>
      </c>
      <c r="E105" s="106"/>
      <c r="F105" s="94">
        <f t="shared" si="24"/>
        <v>107984.93</v>
      </c>
      <c r="G105" s="106"/>
      <c r="H105" s="96"/>
      <c r="I105" s="97"/>
      <c r="J105" s="96"/>
      <c r="K105" s="96"/>
      <c r="L105" s="97"/>
      <c r="M105" s="124">
        <v>51200</v>
      </c>
      <c r="N105" s="124"/>
      <c r="O105" s="124">
        <v>56784.93</v>
      </c>
      <c r="P105" s="98"/>
    </row>
    <row r="106" spans="1:16" s="18" customFormat="1" ht="33.75">
      <c r="A106" s="74" t="s">
        <v>318</v>
      </c>
      <c r="B106" s="22" t="s">
        <v>319</v>
      </c>
      <c r="C106" s="23" t="s">
        <v>328</v>
      </c>
      <c r="D106" s="113">
        <f t="shared" si="23"/>
        <v>1219.92</v>
      </c>
      <c r="E106" s="106"/>
      <c r="F106" s="94">
        <f t="shared" si="24"/>
        <v>1219.92</v>
      </c>
      <c r="G106" s="106"/>
      <c r="H106" s="96"/>
      <c r="I106" s="97"/>
      <c r="J106" s="96"/>
      <c r="K106" s="96"/>
      <c r="L106" s="97"/>
      <c r="M106" s="124">
        <v>577.36</v>
      </c>
      <c r="N106" s="124"/>
      <c r="O106" s="124">
        <v>642.56</v>
      </c>
      <c r="P106" s="98"/>
    </row>
    <row r="107" spans="1:16" s="18" customFormat="1" ht="33.75">
      <c r="A107" s="74" t="s">
        <v>320</v>
      </c>
      <c r="B107" s="22" t="s">
        <v>324</v>
      </c>
      <c r="C107" s="23" t="s">
        <v>329</v>
      </c>
      <c r="D107" s="113">
        <f t="shared" si="23"/>
        <v>4836.51</v>
      </c>
      <c r="E107" s="106"/>
      <c r="F107" s="94">
        <f t="shared" si="24"/>
        <v>4836.51</v>
      </c>
      <c r="G107" s="106"/>
      <c r="H107" s="96"/>
      <c r="I107" s="97"/>
      <c r="J107" s="96"/>
      <c r="K107" s="96"/>
      <c r="L107" s="97"/>
      <c r="M107" s="124"/>
      <c r="N107" s="124"/>
      <c r="O107" s="124">
        <v>4836.51</v>
      </c>
      <c r="P107" s="98"/>
    </row>
    <row r="108" spans="1:16" s="18" customFormat="1" ht="22.5">
      <c r="A108" s="74" t="s">
        <v>321</v>
      </c>
      <c r="B108" s="22" t="s">
        <v>325</v>
      </c>
      <c r="C108" s="23" t="s">
        <v>330</v>
      </c>
      <c r="D108" s="113">
        <f t="shared" si="23"/>
        <v>0</v>
      </c>
      <c r="E108" s="106"/>
      <c r="F108" s="94">
        <f t="shared" si="24"/>
        <v>0</v>
      </c>
      <c r="G108" s="106"/>
      <c r="H108" s="96"/>
      <c r="I108" s="97"/>
      <c r="J108" s="96"/>
      <c r="K108" s="96"/>
      <c r="L108" s="97"/>
      <c r="M108" s="124"/>
      <c r="N108" s="124"/>
      <c r="O108" s="124"/>
      <c r="P108" s="98"/>
    </row>
    <row r="109" spans="1:16" s="18" customFormat="1" ht="22.5">
      <c r="A109" s="74" t="s">
        <v>322</v>
      </c>
      <c r="B109" s="22" t="s">
        <v>326</v>
      </c>
      <c r="C109" s="23" t="s">
        <v>331</v>
      </c>
      <c r="D109" s="113">
        <f t="shared" si="23"/>
        <v>3000</v>
      </c>
      <c r="E109" s="106"/>
      <c r="F109" s="94">
        <f t="shared" si="24"/>
        <v>3000</v>
      </c>
      <c r="G109" s="106"/>
      <c r="H109" s="96"/>
      <c r="I109" s="97"/>
      <c r="J109" s="96"/>
      <c r="K109" s="96"/>
      <c r="L109" s="97"/>
      <c r="M109" s="124"/>
      <c r="N109" s="124"/>
      <c r="O109" s="124">
        <v>3000</v>
      </c>
      <c r="P109" s="98"/>
    </row>
    <row r="110" spans="1:16" s="18" customFormat="1" ht="11.25">
      <c r="A110" s="74" t="s">
        <v>323</v>
      </c>
      <c r="B110" s="22" t="s">
        <v>327</v>
      </c>
      <c r="C110" s="23" t="s">
        <v>332</v>
      </c>
      <c r="D110" s="113">
        <f t="shared" si="23"/>
        <v>762979.82</v>
      </c>
      <c r="E110" s="106"/>
      <c r="F110" s="94">
        <f t="shared" si="24"/>
        <v>762979.82</v>
      </c>
      <c r="G110" s="106"/>
      <c r="H110" s="96"/>
      <c r="I110" s="97"/>
      <c r="J110" s="96"/>
      <c r="K110" s="96"/>
      <c r="L110" s="97"/>
      <c r="M110" s="124">
        <v>349990.82</v>
      </c>
      <c r="N110" s="124">
        <v>229826</v>
      </c>
      <c r="O110" s="124">
        <v>183163</v>
      </c>
      <c r="P110" s="98"/>
    </row>
    <row r="111" spans="1:16" s="18" customFormat="1" ht="19.5" customHeight="1">
      <c r="A111" s="59" t="s">
        <v>108</v>
      </c>
      <c r="B111" s="39" t="s">
        <v>109</v>
      </c>
      <c r="C111" s="40"/>
      <c r="D111" s="113">
        <f t="shared" si="23"/>
        <v>24578924.49</v>
      </c>
      <c r="E111" s="107">
        <f>E112</f>
        <v>0</v>
      </c>
      <c r="F111" s="94">
        <f t="shared" si="24"/>
        <v>24578924.49</v>
      </c>
      <c r="G111" s="107">
        <f aca="true" t="shared" si="31" ref="G111:P111">G112</f>
        <v>0</v>
      </c>
      <c r="H111" s="107">
        <f t="shared" si="31"/>
        <v>0</v>
      </c>
      <c r="I111" s="107">
        <f t="shared" si="31"/>
        <v>0</v>
      </c>
      <c r="J111" s="107">
        <f t="shared" si="31"/>
        <v>0</v>
      </c>
      <c r="K111" s="107">
        <f t="shared" si="31"/>
        <v>0</v>
      </c>
      <c r="L111" s="107">
        <f t="shared" si="31"/>
        <v>0</v>
      </c>
      <c r="M111" s="126">
        <f t="shared" si="31"/>
        <v>22680029.69</v>
      </c>
      <c r="N111" s="126">
        <f t="shared" si="31"/>
        <v>244982.88</v>
      </c>
      <c r="O111" s="126">
        <f t="shared" si="31"/>
        <v>1653911.92</v>
      </c>
      <c r="P111" s="101">
        <f t="shared" si="31"/>
        <v>0</v>
      </c>
    </row>
    <row r="112" spans="1:16" s="18" customFormat="1" ht="22.5">
      <c r="A112" s="67" t="s">
        <v>183</v>
      </c>
      <c r="B112" s="37" t="s">
        <v>110</v>
      </c>
      <c r="C112" s="38" t="s">
        <v>111</v>
      </c>
      <c r="D112" s="113">
        <f t="shared" si="23"/>
        <v>24578924.49</v>
      </c>
      <c r="E112" s="105">
        <f>E113+E114+E115+E116</f>
        <v>0</v>
      </c>
      <c r="F112" s="94">
        <f t="shared" si="24"/>
        <v>24578924.49</v>
      </c>
      <c r="G112" s="105">
        <f aca="true" t="shared" si="32" ref="G112:P112">G113+G114+G115+G116</f>
        <v>0</v>
      </c>
      <c r="H112" s="105">
        <f t="shared" si="32"/>
        <v>0</v>
      </c>
      <c r="I112" s="105">
        <f t="shared" si="32"/>
        <v>0</v>
      </c>
      <c r="J112" s="105">
        <f t="shared" si="32"/>
        <v>0</v>
      </c>
      <c r="K112" s="105">
        <f t="shared" si="32"/>
        <v>0</v>
      </c>
      <c r="L112" s="105">
        <f t="shared" si="32"/>
        <v>0</v>
      </c>
      <c r="M112" s="125">
        <f t="shared" si="32"/>
        <v>22680029.69</v>
      </c>
      <c r="N112" s="125">
        <f t="shared" si="32"/>
        <v>244982.88</v>
      </c>
      <c r="O112" s="125">
        <f t="shared" si="32"/>
        <v>1653911.92</v>
      </c>
      <c r="P112" s="95">
        <f t="shared" si="32"/>
        <v>0</v>
      </c>
    </row>
    <row r="113" spans="1:16" s="18" customFormat="1" ht="22.5">
      <c r="A113" s="76" t="s">
        <v>150</v>
      </c>
      <c r="B113" s="20" t="s">
        <v>112</v>
      </c>
      <c r="C113" s="21" t="s">
        <v>109</v>
      </c>
      <c r="D113" s="113">
        <f t="shared" si="23"/>
        <v>21914139.76</v>
      </c>
      <c r="E113" s="97"/>
      <c r="F113" s="94">
        <f t="shared" si="24"/>
        <v>21914139.76</v>
      </c>
      <c r="G113" s="97"/>
      <c r="H113" s="96"/>
      <c r="I113" s="97"/>
      <c r="J113" s="96"/>
      <c r="K113" s="96"/>
      <c r="L113" s="97"/>
      <c r="M113" s="124">
        <v>21395004.67</v>
      </c>
      <c r="N113" s="124">
        <v>9250</v>
      </c>
      <c r="O113" s="124">
        <v>509885.09</v>
      </c>
      <c r="P113" s="98"/>
    </row>
    <row r="114" spans="1:16" s="18" customFormat="1" ht="19.5" customHeight="1">
      <c r="A114" s="69" t="s">
        <v>151</v>
      </c>
      <c r="B114" s="20" t="s">
        <v>113</v>
      </c>
      <c r="C114" s="21" t="s">
        <v>110</v>
      </c>
      <c r="D114" s="113">
        <f t="shared" si="23"/>
        <v>0</v>
      </c>
      <c r="E114" s="106"/>
      <c r="F114" s="94">
        <f t="shared" si="24"/>
        <v>0</v>
      </c>
      <c r="G114" s="106"/>
      <c r="H114" s="96"/>
      <c r="I114" s="97"/>
      <c r="J114" s="96"/>
      <c r="K114" s="96"/>
      <c r="L114" s="97"/>
      <c r="M114" s="124"/>
      <c r="N114" s="124"/>
      <c r="O114" s="124"/>
      <c r="P114" s="98"/>
    </row>
    <row r="115" spans="1:16" s="18" customFormat="1" ht="19.5" customHeight="1">
      <c r="A115" s="69" t="s">
        <v>152</v>
      </c>
      <c r="B115" s="22" t="s">
        <v>114</v>
      </c>
      <c r="C115" s="23" t="s">
        <v>115</v>
      </c>
      <c r="D115" s="113">
        <f t="shared" si="23"/>
        <v>0</v>
      </c>
      <c r="E115" s="106"/>
      <c r="F115" s="94">
        <f t="shared" si="24"/>
        <v>0</v>
      </c>
      <c r="G115" s="106"/>
      <c r="H115" s="96"/>
      <c r="I115" s="97"/>
      <c r="J115" s="96"/>
      <c r="K115" s="96"/>
      <c r="L115" s="97"/>
      <c r="M115" s="124"/>
      <c r="N115" s="124"/>
      <c r="O115" s="124"/>
      <c r="P115" s="98"/>
    </row>
    <row r="116" spans="1:16" s="18" customFormat="1" ht="12" thickBot="1">
      <c r="A116" s="69" t="s">
        <v>153</v>
      </c>
      <c r="B116" s="70" t="s">
        <v>116</v>
      </c>
      <c r="C116" s="71" t="s">
        <v>117</v>
      </c>
      <c r="D116" s="109">
        <f t="shared" si="23"/>
        <v>2664784.73</v>
      </c>
      <c r="E116" s="110"/>
      <c r="F116" s="116">
        <f t="shared" si="24"/>
        <v>2664784.73</v>
      </c>
      <c r="G116" s="110"/>
      <c r="H116" s="111"/>
      <c r="I116" s="110"/>
      <c r="J116" s="111"/>
      <c r="K116" s="111"/>
      <c r="L116" s="110"/>
      <c r="M116" s="127">
        <v>1285025.02</v>
      </c>
      <c r="N116" s="127">
        <v>235732.88</v>
      </c>
      <c r="O116" s="127">
        <v>1144026.83</v>
      </c>
      <c r="P116" s="112"/>
    </row>
    <row r="117" spans="1:16" s="1" customFormat="1" ht="12.75" customHeight="1">
      <c r="A117" s="15"/>
      <c r="B117" s="28"/>
      <c r="C117" s="28"/>
      <c r="D117" s="6"/>
      <c r="E117" s="6"/>
      <c r="F117" s="6"/>
      <c r="G117" s="6"/>
      <c r="H117" s="6"/>
      <c r="I117" s="6"/>
      <c r="J117" s="6"/>
      <c r="K117" s="6"/>
      <c r="L117" s="144"/>
      <c r="M117" s="144"/>
      <c r="N117" s="144"/>
      <c r="O117" s="144"/>
      <c r="P117" s="135" t="s">
        <v>226</v>
      </c>
    </row>
    <row r="118" spans="1:16" s="18" customFormat="1" ht="135">
      <c r="A118" s="13" t="s">
        <v>12</v>
      </c>
      <c r="B118" s="79" t="s">
        <v>5</v>
      </c>
      <c r="C118" s="79" t="s">
        <v>6</v>
      </c>
      <c r="D118" s="77" t="s">
        <v>141</v>
      </c>
      <c r="E118" s="79" t="s">
        <v>139</v>
      </c>
      <c r="F118" s="77" t="s">
        <v>7</v>
      </c>
      <c r="G118" s="79" t="s">
        <v>140</v>
      </c>
      <c r="H118" s="78" t="s">
        <v>8</v>
      </c>
      <c r="I118" s="77" t="s">
        <v>195</v>
      </c>
      <c r="J118" s="77" t="s">
        <v>9</v>
      </c>
      <c r="K118" s="80" t="s">
        <v>197</v>
      </c>
      <c r="L118" s="80" t="s">
        <v>198</v>
      </c>
      <c r="M118" s="80" t="s">
        <v>10</v>
      </c>
      <c r="N118" s="80" t="s">
        <v>199</v>
      </c>
      <c r="O118" s="80" t="s">
        <v>200</v>
      </c>
      <c r="P118" s="78" t="s">
        <v>11</v>
      </c>
    </row>
    <row r="119" spans="1:16" s="18" customFormat="1" ht="12" thickBot="1">
      <c r="A119" s="13">
        <v>1</v>
      </c>
      <c r="B119" s="19">
        <v>2</v>
      </c>
      <c r="C119" s="19">
        <v>3</v>
      </c>
      <c r="D119" s="57">
        <v>4</v>
      </c>
      <c r="E119" s="57">
        <v>5</v>
      </c>
      <c r="F119" s="57">
        <v>6</v>
      </c>
      <c r="G119" s="57">
        <v>7</v>
      </c>
      <c r="H119" s="19">
        <v>8</v>
      </c>
      <c r="I119" s="19">
        <v>9</v>
      </c>
      <c r="J119" s="57">
        <v>10</v>
      </c>
      <c r="K119" s="57">
        <v>11</v>
      </c>
      <c r="L119" s="57">
        <v>12</v>
      </c>
      <c r="M119" s="57">
        <v>13</v>
      </c>
      <c r="N119" s="57">
        <v>14</v>
      </c>
      <c r="O119" s="57">
        <v>15</v>
      </c>
      <c r="P119" s="162">
        <v>16</v>
      </c>
    </row>
    <row r="120" spans="1:16" s="18" customFormat="1" ht="19.5" customHeight="1">
      <c r="A120" s="60" t="s">
        <v>118</v>
      </c>
      <c r="B120" s="43" t="s">
        <v>115</v>
      </c>
      <c r="C120" s="44"/>
      <c r="D120" s="117">
        <f aca="true" t="shared" si="33" ref="D120:D130">F120+P120-E120</f>
        <v>4620000</v>
      </c>
      <c r="E120" s="117">
        <f>E121+E126</f>
        <v>0</v>
      </c>
      <c r="F120" s="117">
        <f aca="true" t="shared" si="34" ref="F120:F130">H120+I120+J120+K120+L120+M120+N120+O120-G120</f>
        <v>4620000</v>
      </c>
      <c r="G120" s="117">
        <f aca="true" t="shared" si="35" ref="G120:P120">G121+G126</f>
        <v>0</v>
      </c>
      <c r="H120" s="117">
        <f t="shared" si="35"/>
        <v>0</v>
      </c>
      <c r="I120" s="117">
        <f t="shared" si="35"/>
        <v>0</v>
      </c>
      <c r="J120" s="117">
        <f t="shared" si="35"/>
        <v>0</v>
      </c>
      <c r="K120" s="117">
        <f t="shared" si="35"/>
        <v>0</v>
      </c>
      <c r="L120" s="117">
        <f t="shared" si="35"/>
        <v>0</v>
      </c>
      <c r="M120" s="129">
        <f t="shared" si="35"/>
        <v>4620000</v>
      </c>
      <c r="N120" s="129">
        <f t="shared" si="35"/>
        <v>0</v>
      </c>
      <c r="O120" s="129">
        <f t="shared" si="35"/>
        <v>0</v>
      </c>
      <c r="P120" s="118">
        <f t="shared" si="35"/>
        <v>0</v>
      </c>
    </row>
    <row r="121" spans="1:16" s="18" customFormat="1" ht="22.5">
      <c r="A121" s="67" t="s">
        <v>154</v>
      </c>
      <c r="B121" s="37" t="s">
        <v>117</v>
      </c>
      <c r="C121" s="38" t="s">
        <v>119</v>
      </c>
      <c r="D121" s="105">
        <f t="shared" si="33"/>
        <v>0</v>
      </c>
      <c r="E121" s="105">
        <f>E122+E123+E124+E125</f>
        <v>0</v>
      </c>
      <c r="F121" s="94">
        <f t="shared" si="34"/>
        <v>0</v>
      </c>
      <c r="G121" s="105">
        <f aca="true" t="shared" si="36" ref="G121:P121">G122+G123+G124+G125</f>
        <v>0</v>
      </c>
      <c r="H121" s="105">
        <f t="shared" si="36"/>
        <v>0</v>
      </c>
      <c r="I121" s="105">
        <f t="shared" si="36"/>
        <v>0</v>
      </c>
      <c r="J121" s="105">
        <f t="shared" si="36"/>
        <v>0</v>
      </c>
      <c r="K121" s="105">
        <f t="shared" si="36"/>
        <v>0</v>
      </c>
      <c r="L121" s="105">
        <f t="shared" si="36"/>
        <v>0</v>
      </c>
      <c r="M121" s="107">
        <f t="shared" si="36"/>
        <v>0</v>
      </c>
      <c r="N121" s="107">
        <f t="shared" si="36"/>
        <v>0</v>
      </c>
      <c r="O121" s="107">
        <f t="shared" si="36"/>
        <v>0</v>
      </c>
      <c r="P121" s="131">
        <f t="shared" si="36"/>
        <v>0</v>
      </c>
    </row>
    <row r="122" spans="1:16" s="18" customFormat="1" ht="33.75">
      <c r="A122" s="76" t="s">
        <v>184</v>
      </c>
      <c r="B122" s="20" t="s">
        <v>120</v>
      </c>
      <c r="C122" s="21" t="s">
        <v>121</v>
      </c>
      <c r="D122" s="105">
        <f t="shared" si="33"/>
        <v>0</v>
      </c>
      <c r="E122" s="97"/>
      <c r="F122" s="94">
        <f t="shared" si="34"/>
        <v>0</v>
      </c>
      <c r="G122" s="97"/>
      <c r="H122" s="96"/>
      <c r="I122" s="97"/>
      <c r="J122" s="96"/>
      <c r="K122" s="96"/>
      <c r="L122" s="97"/>
      <c r="M122" s="106"/>
      <c r="N122" s="106"/>
      <c r="O122" s="106"/>
      <c r="P122" s="119"/>
    </row>
    <row r="123" spans="1:16" s="18" customFormat="1" ht="22.5">
      <c r="A123" s="69" t="s">
        <v>185</v>
      </c>
      <c r="B123" s="22" t="s">
        <v>122</v>
      </c>
      <c r="C123" s="23" t="s">
        <v>123</v>
      </c>
      <c r="D123" s="105">
        <f t="shared" si="33"/>
        <v>0</v>
      </c>
      <c r="E123" s="106"/>
      <c r="F123" s="94">
        <f t="shared" si="34"/>
        <v>0</v>
      </c>
      <c r="G123" s="106"/>
      <c r="H123" s="96"/>
      <c r="I123" s="97"/>
      <c r="J123" s="96"/>
      <c r="K123" s="96"/>
      <c r="L123" s="97"/>
      <c r="M123" s="106"/>
      <c r="N123" s="106"/>
      <c r="O123" s="106"/>
      <c r="P123" s="119"/>
    </row>
    <row r="124" spans="1:16" s="18" customFormat="1" ht="19.5" customHeight="1">
      <c r="A124" s="69" t="s">
        <v>186</v>
      </c>
      <c r="B124" s="22" t="s">
        <v>124</v>
      </c>
      <c r="C124" s="23" t="s">
        <v>125</v>
      </c>
      <c r="D124" s="105">
        <f t="shared" si="33"/>
        <v>0</v>
      </c>
      <c r="E124" s="106"/>
      <c r="F124" s="94">
        <f t="shared" si="34"/>
        <v>0</v>
      </c>
      <c r="G124" s="106"/>
      <c r="H124" s="96"/>
      <c r="I124" s="97"/>
      <c r="J124" s="96"/>
      <c r="K124" s="96"/>
      <c r="L124" s="97"/>
      <c r="M124" s="106"/>
      <c r="N124" s="106"/>
      <c r="O124" s="106"/>
      <c r="P124" s="119"/>
    </row>
    <row r="125" spans="1:16" s="18" customFormat="1" ht="19.5" customHeight="1">
      <c r="A125" s="69" t="s">
        <v>158</v>
      </c>
      <c r="B125" s="22" t="s">
        <v>126</v>
      </c>
      <c r="C125" s="23" t="s">
        <v>127</v>
      </c>
      <c r="D125" s="105">
        <f t="shared" si="33"/>
        <v>0</v>
      </c>
      <c r="E125" s="106"/>
      <c r="F125" s="94">
        <f t="shared" si="34"/>
        <v>0</v>
      </c>
      <c r="G125" s="106"/>
      <c r="H125" s="96"/>
      <c r="I125" s="97"/>
      <c r="J125" s="96"/>
      <c r="K125" s="96"/>
      <c r="L125" s="97"/>
      <c r="M125" s="106"/>
      <c r="N125" s="106"/>
      <c r="O125" s="106"/>
      <c r="P125" s="119"/>
    </row>
    <row r="126" spans="1:16" s="18" customFormat="1" ht="19.5" customHeight="1">
      <c r="A126" s="75" t="s">
        <v>187</v>
      </c>
      <c r="B126" s="39" t="s">
        <v>128</v>
      </c>
      <c r="C126" s="40" t="s">
        <v>129</v>
      </c>
      <c r="D126" s="105">
        <f t="shared" si="33"/>
        <v>4620000</v>
      </c>
      <c r="E126" s="107">
        <f>E127+E128</f>
        <v>0</v>
      </c>
      <c r="F126" s="94">
        <f t="shared" si="34"/>
        <v>4620000</v>
      </c>
      <c r="G126" s="107">
        <f aca="true" t="shared" si="37" ref="G126:P126">G127+G128</f>
        <v>0</v>
      </c>
      <c r="H126" s="107">
        <f t="shared" si="37"/>
        <v>0</v>
      </c>
      <c r="I126" s="107">
        <f t="shared" si="37"/>
        <v>0</v>
      </c>
      <c r="J126" s="107">
        <f t="shared" si="37"/>
        <v>0</v>
      </c>
      <c r="K126" s="107">
        <f t="shared" si="37"/>
        <v>0</v>
      </c>
      <c r="L126" s="107">
        <f t="shared" si="37"/>
        <v>0</v>
      </c>
      <c r="M126" s="107">
        <f t="shared" si="37"/>
        <v>4620000</v>
      </c>
      <c r="N126" s="107">
        <f t="shared" si="37"/>
        <v>0</v>
      </c>
      <c r="O126" s="107">
        <f t="shared" si="37"/>
        <v>0</v>
      </c>
      <c r="P126" s="132">
        <f t="shared" si="37"/>
        <v>0</v>
      </c>
    </row>
    <row r="127" spans="1:16" s="18" customFormat="1" ht="22.5">
      <c r="A127" s="76" t="s">
        <v>188</v>
      </c>
      <c r="B127" s="20" t="s">
        <v>130</v>
      </c>
      <c r="C127" s="21" t="s">
        <v>131</v>
      </c>
      <c r="D127" s="105">
        <f t="shared" si="33"/>
        <v>4620000</v>
      </c>
      <c r="E127" s="97"/>
      <c r="F127" s="94">
        <f t="shared" si="34"/>
        <v>4620000</v>
      </c>
      <c r="G127" s="97"/>
      <c r="H127" s="96"/>
      <c r="I127" s="97"/>
      <c r="J127" s="96"/>
      <c r="K127" s="96"/>
      <c r="L127" s="97"/>
      <c r="M127" s="106">
        <v>4620000</v>
      </c>
      <c r="N127" s="106"/>
      <c r="O127" s="106"/>
      <c r="P127" s="119"/>
    </row>
    <row r="128" spans="1:16" s="18" customFormat="1" ht="19.5" customHeight="1">
      <c r="A128" s="69" t="s">
        <v>189</v>
      </c>
      <c r="B128" s="26" t="s">
        <v>132</v>
      </c>
      <c r="C128" s="27" t="s">
        <v>133</v>
      </c>
      <c r="D128" s="113">
        <f t="shared" si="33"/>
        <v>0</v>
      </c>
      <c r="E128" s="147"/>
      <c r="F128" s="113">
        <f t="shared" si="34"/>
        <v>0</v>
      </c>
      <c r="G128" s="147"/>
      <c r="H128" s="148"/>
      <c r="I128" s="147"/>
      <c r="J128" s="148"/>
      <c r="K128" s="148"/>
      <c r="L128" s="147"/>
      <c r="M128" s="147"/>
      <c r="N128" s="147"/>
      <c r="O128" s="147"/>
      <c r="P128" s="149"/>
    </row>
    <row r="129" spans="1:16" s="18" customFormat="1" ht="19.5" customHeight="1">
      <c r="A129" s="145" t="s">
        <v>212</v>
      </c>
      <c r="B129" s="150" t="s">
        <v>211</v>
      </c>
      <c r="C129" s="151"/>
      <c r="D129" s="107">
        <f t="shared" si="33"/>
        <v>0</v>
      </c>
      <c r="E129" s="106"/>
      <c r="F129" s="100">
        <f t="shared" si="34"/>
        <v>0</v>
      </c>
      <c r="G129" s="106"/>
      <c r="H129" s="115"/>
      <c r="I129" s="106"/>
      <c r="J129" s="115"/>
      <c r="K129" s="115"/>
      <c r="L129" s="106"/>
      <c r="M129" s="106"/>
      <c r="N129" s="106"/>
      <c r="O129" s="106"/>
      <c r="P129" s="152"/>
    </row>
    <row r="130" spans="1:16" s="18" customFormat="1" ht="23.25" thickBot="1">
      <c r="A130" s="146" t="s">
        <v>213</v>
      </c>
      <c r="B130" s="153"/>
      <c r="C130" s="154"/>
      <c r="D130" s="109">
        <f t="shared" si="33"/>
        <v>0</v>
      </c>
      <c r="E130" s="110"/>
      <c r="F130" s="116">
        <f t="shared" si="34"/>
        <v>0</v>
      </c>
      <c r="G130" s="110"/>
      <c r="H130" s="111"/>
      <c r="I130" s="110"/>
      <c r="J130" s="111"/>
      <c r="K130" s="111"/>
      <c r="L130" s="110"/>
      <c r="M130" s="110"/>
      <c r="N130" s="110"/>
      <c r="O130" s="110"/>
      <c r="P130" s="155"/>
    </row>
    <row r="131" spans="1:16" ht="18.75" customHeight="1">
      <c r="A131" s="16"/>
      <c r="B131" s="188" t="s">
        <v>134</v>
      </c>
      <c r="C131" s="188"/>
      <c r="D131" s="188"/>
      <c r="E131" s="188"/>
      <c r="P131" s="7"/>
    </row>
    <row r="132" spans="1:3" ht="7.5" customHeight="1">
      <c r="A132" s="82"/>
      <c r="B132" s="29"/>
      <c r="C132" s="31"/>
    </row>
    <row r="133" spans="1:16" s="83" customFormat="1" ht="135">
      <c r="A133" s="57" t="s">
        <v>12</v>
      </c>
      <c r="B133" s="79" t="s">
        <v>5</v>
      </c>
      <c r="C133" s="79" t="s">
        <v>6</v>
      </c>
      <c r="D133" s="77" t="s">
        <v>141</v>
      </c>
      <c r="E133" s="79" t="s">
        <v>139</v>
      </c>
      <c r="F133" s="77" t="s">
        <v>7</v>
      </c>
      <c r="G133" s="79" t="s">
        <v>140</v>
      </c>
      <c r="H133" s="78" t="s">
        <v>8</v>
      </c>
      <c r="I133" s="77" t="s">
        <v>195</v>
      </c>
      <c r="J133" s="77" t="s">
        <v>9</v>
      </c>
      <c r="K133" s="80" t="s">
        <v>197</v>
      </c>
      <c r="L133" s="80" t="s">
        <v>198</v>
      </c>
      <c r="M133" s="80" t="s">
        <v>10</v>
      </c>
      <c r="N133" s="80" t="s">
        <v>199</v>
      </c>
      <c r="O133" s="80" t="s">
        <v>200</v>
      </c>
      <c r="P133" s="78" t="s">
        <v>11</v>
      </c>
    </row>
    <row r="134" spans="1:16" s="18" customFormat="1" ht="12" thickBot="1">
      <c r="A134" s="13">
        <v>1</v>
      </c>
      <c r="B134" s="19">
        <v>2</v>
      </c>
      <c r="C134" s="19">
        <v>3</v>
      </c>
      <c r="D134" s="57">
        <v>4</v>
      </c>
      <c r="E134" s="57">
        <v>5</v>
      </c>
      <c r="F134" s="57">
        <v>6</v>
      </c>
      <c r="G134" s="57">
        <v>7</v>
      </c>
      <c r="H134" s="19">
        <v>8</v>
      </c>
      <c r="I134" s="19">
        <v>9</v>
      </c>
      <c r="J134" s="57">
        <v>10</v>
      </c>
      <c r="K134" s="57">
        <v>11</v>
      </c>
      <c r="L134" s="57">
        <v>12</v>
      </c>
      <c r="M134" s="57">
        <v>13</v>
      </c>
      <c r="N134" s="57">
        <v>14</v>
      </c>
      <c r="O134" s="57">
        <v>15</v>
      </c>
      <c r="P134" s="162">
        <v>16</v>
      </c>
    </row>
    <row r="135" spans="1:16" s="18" customFormat="1" ht="22.5" customHeight="1">
      <c r="A135" s="72" t="s">
        <v>214</v>
      </c>
      <c r="B135" s="41" t="s">
        <v>38</v>
      </c>
      <c r="C135" s="42"/>
      <c r="D135" s="92">
        <f aca="true" t="shared" si="38" ref="D135:D142">F135+P135-E135</f>
        <v>-4059599.33</v>
      </c>
      <c r="E135" s="92">
        <f>E157-E136-E152</f>
        <v>0</v>
      </c>
      <c r="F135" s="92">
        <f aca="true" t="shared" si="39" ref="F135:F142">H135+I135+J135+K135+L135+M135+N135+O135-G135</f>
        <v>-4059599.33</v>
      </c>
      <c r="G135" s="92">
        <f aca="true" t="shared" si="40" ref="G135:P135">G157-G136-G152</f>
        <v>0</v>
      </c>
      <c r="H135" s="92">
        <f t="shared" si="40"/>
        <v>0</v>
      </c>
      <c r="I135" s="92">
        <f t="shared" si="40"/>
        <v>0</v>
      </c>
      <c r="J135" s="92">
        <f t="shared" si="40"/>
        <v>0</v>
      </c>
      <c r="K135" s="92">
        <f t="shared" si="40"/>
        <v>0</v>
      </c>
      <c r="L135" s="92">
        <f t="shared" si="40"/>
        <v>0</v>
      </c>
      <c r="M135" s="123">
        <f t="shared" si="40"/>
        <v>-4040571.9</v>
      </c>
      <c r="N135" s="123">
        <f t="shared" si="40"/>
        <v>-70045.64</v>
      </c>
      <c r="O135" s="123">
        <f t="shared" si="40"/>
        <v>51018.21</v>
      </c>
      <c r="P135" s="93">
        <f t="shared" si="40"/>
        <v>0</v>
      </c>
    </row>
    <row r="136" spans="1:16" s="18" customFormat="1" ht="21.75">
      <c r="A136" s="157" t="s">
        <v>215</v>
      </c>
      <c r="B136" s="39" t="s">
        <v>40</v>
      </c>
      <c r="C136" s="158"/>
      <c r="D136" s="107">
        <f t="shared" si="38"/>
        <v>142279.86</v>
      </c>
      <c r="E136" s="107">
        <f>E137+E140+E146+E149</f>
        <v>0</v>
      </c>
      <c r="F136" s="107">
        <f t="shared" si="39"/>
        <v>142279.86</v>
      </c>
      <c r="G136" s="107">
        <f aca="true" t="shared" si="41" ref="G136:P136">G137+G140+G146+G149</f>
        <v>0</v>
      </c>
      <c r="H136" s="107">
        <f t="shared" si="41"/>
        <v>0</v>
      </c>
      <c r="I136" s="107">
        <f t="shared" si="41"/>
        <v>0</v>
      </c>
      <c r="J136" s="107">
        <f t="shared" si="41"/>
        <v>0</v>
      </c>
      <c r="K136" s="107">
        <f t="shared" si="41"/>
        <v>0</v>
      </c>
      <c r="L136" s="107">
        <f t="shared" si="41"/>
        <v>0</v>
      </c>
      <c r="M136" s="107">
        <f t="shared" si="41"/>
        <v>147523.76</v>
      </c>
      <c r="N136" s="107">
        <f t="shared" si="41"/>
        <v>-5243.9</v>
      </c>
      <c r="O136" s="107">
        <f t="shared" si="41"/>
        <v>0</v>
      </c>
      <c r="P136" s="101">
        <f t="shared" si="41"/>
        <v>0</v>
      </c>
    </row>
    <row r="137" spans="1:16" s="18" customFormat="1" ht="22.5">
      <c r="A137" s="67" t="s">
        <v>222</v>
      </c>
      <c r="B137" s="39" t="s">
        <v>42</v>
      </c>
      <c r="C137" s="158"/>
      <c r="D137" s="107">
        <f t="shared" si="38"/>
        <v>14950.56</v>
      </c>
      <c r="E137" s="107">
        <f>E138+E139</f>
        <v>0</v>
      </c>
      <c r="F137" s="107">
        <f t="shared" si="39"/>
        <v>14950.56</v>
      </c>
      <c r="G137" s="107">
        <f aca="true" t="shared" si="42" ref="G137:P137">G138+G139</f>
        <v>0</v>
      </c>
      <c r="H137" s="107">
        <f t="shared" si="42"/>
        <v>0</v>
      </c>
      <c r="I137" s="107">
        <f t="shared" si="42"/>
        <v>0</v>
      </c>
      <c r="J137" s="107">
        <f t="shared" si="42"/>
        <v>0</v>
      </c>
      <c r="K137" s="107">
        <f t="shared" si="42"/>
        <v>0</v>
      </c>
      <c r="L137" s="107">
        <f t="shared" si="42"/>
        <v>0</v>
      </c>
      <c r="M137" s="107">
        <f t="shared" si="42"/>
        <v>14950.56</v>
      </c>
      <c r="N137" s="107">
        <f t="shared" si="42"/>
        <v>0</v>
      </c>
      <c r="O137" s="107">
        <f t="shared" si="42"/>
        <v>0</v>
      </c>
      <c r="P137" s="131">
        <f t="shared" si="42"/>
        <v>0</v>
      </c>
    </row>
    <row r="138" spans="1:16" s="18" customFormat="1" ht="33.75">
      <c r="A138" s="69" t="s">
        <v>223</v>
      </c>
      <c r="B138" s="22" t="s">
        <v>218</v>
      </c>
      <c r="C138" s="23"/>
      <c r="D138" s="105">
        <f t="shared" si="38"/>
        <v>0</v>
      </c>
      <c r="E138" s="106"/>
      <c r="F138" s="94">
        <f t="shared" si="39"/>
        <v>0</v>
      </c>
      <c r="G138" s="106"/>
      <c r="H138" s="96"/>
      <c r="I138" s="97"/>
      <c r="J138" s="96"/>
      <c r="K138" s="96"/>
      <c r="L138" s="97"/>
      <c r="M138" s="106"/>
      <c r="N138" s="106"/>
      <c r="O138" s="106"/>
      <c r="P138" s="119"/>
    </row>
    <row r="139" spans="1:16" s="18" customFormat="1" ht="11.25">
      <c r="A139" s="69" t="s">
        <v>216</v>
      </c>
      <c r="B139" s="22" t="s">
        <v>219</v>
      </c>
      <c r="C139" s="23"/>
      <c r="D139" s="105">
        <f t="shared" si="38"/>
        <v>14950.56</v>
      </c>
      <c r="E139" s="106"/>
      <c r="F139" s="94">
        <f t="shared" si="39"/>
        <v>14950.56</v>
      </c>
      <c r="G139" s="106"/>
      <c r="H139" s="96"/>
      <c r="I139" s="97"/>
      <c r="J139" s="96"/>
      <c r="K139" s="96"/>
      <c r="L139" s="97"/>
      <c r="M139" s="106">
        <v>14950.56</v>
      </c>
      <c r="N139" s="106"/>
      <c r="O139" s="106"/>
      <c r="P139" s="119"/>
    </row>
    <row r="140" spans="1:16" s="18" customFormat="1" ht="19.5" customHeight="1">
      <c r="A140" s="67" t="s">
        <v>225</v>
      </c>
      <c r="B140" s="39" t="s">
        <v>44</v>
      </c>
      <c r="C140" s="158"/>
      <c r="D140" s="107">
        <f t="shared" si="38"/>
        <v>0</v>
      </c>
      <c r="E140" s="107">
        <f>E141+E142</f>
        <v>0</v>
      </c>
      <c r="F140" s="107">
        <f t="shared" si="39"/>
        <v>0</v>
      </c>
      <c r="G140" s="107">
        <f aca="true" t="shared" si="43" ref="G140:P140">G141+G142</f>
        <v>0</v>
      </c>
      <c r="H140" s="107">
        <f t="shared" si="43"/>
        <v>0</v>
      </c>
      <c r="I140" s="107">
        <f t="shared" si="43"/>
        <v>0</v>
      </c>
      <c r="J140" s="107">
        <f t="shared" si="43"/>
        <v>0</v>
      </c>
      <c r="K140" s="107">
        <f t="shared" si="43"/>
        <v>0</v>
      </c>
      <c r="L140" s="107">
        <f t="shared" si="43"/>
        <v>0</v>
      </c>
      <c r="M140" s="107">
        <f t="shared" si="43"/>
        <v>0</v>
      </c>
      <c r="N140" s="107">
        <f t="shared" si="43"/>
        <v>0</v>
      </c>
      <c r="O140" s="107">
        <f t="shared" si="43"/>
        <v>0</v>
      </c>
      <c r="P140" s="101">
        <f t="shared" si="43"/>
        <v>0</v>
      </c>
    </row>
    <row r="141" spans="1:16" s="18" customFormat="1" ht="33.75">
      <c r="A141" s="69" t="s">
        <v>224</v>
      </c>
      <c r="B141" s="22" t="s">
        <v>220</v>
      </c>
      <c r="C141" s="23"/>
      <c r="D141" s="105">
        <f t="shared" si="38"/>
        <v>0</v>
      </c>
      <c r="E141" s="106"/>
      <c r="F141" s="94">
        <f t="shared" si="39"/>
        <v>0</v>
      </c>
      <c r="G141" s="106"/>
      <c r="H141" s="96"/>
      <c r="I141" s="97"/>
      <c r="J141" s="96"/>
      <c r="K141" s="96"/>
      <c r="L141" s="97"/>
      <c r="M141" s="106"/>
      <c r="N141" s="106"/>
      <c r="O141" s="106"/>
      <c r="P141" s="119"/>
    </row>
    <row r="142" spans="1:16" s="18" customFormat="1" ht="19.5" customHeight="1" thickBot="1">
      <c r="A142" s="133" t="s">
        <v>217</v>
      </c>
      <c r="B142" s="70" t="s">
        <v>221</v>
      </c>
      <c r="C142" s="71"/>
      <c r="D142" s="109">
        <f t="shared" si="38"/>
        <v>0</v>
      </c>
      <c r="E142" s="110"/>
      <c r="F142" s="116">
        <f t="shared" si="39"/>
        <v>0</v>
      </c>
      <c r="G142" s="110"/>
      <c r="H142" s="111"/>
      <c r="I142" s="110"/>
      <c r="J142" s="111"/>
      <c r="K142" s="111"/>
      <c r="L142" s="110"/>
      <c r="M142" s="110"/>
      <c r="N142" s="110"/>
      <c r="O142" s="110"/>
      <c r="P142" s="155"/>
    </row>
    <row r="143" spans="1:16" s="1" customFormat="1" ht="12.75" customHeight="1">
      <c r="A143" s="15"/>
      <c r="B143" s="28"/>
      <c r="C143" s="28"/>
      <c r="D143" s="6"/>
      <c r="E143" s="6"/>
      <c r="F143" s="6"/>
      <c r="G143" s="6"/>
      <c r="H143" s="6"/>
      <c r="I143" s="6"/>
      <c r="J143" s="6"/>
      <c r="K143" s="6"/>
      <c r="L143" s="144"/>
      <c r="M143" s="144"/>
      <c r="N143" s="144"/>
      <c r="O143" s="144"/>
      <c r="P143" s="135" t="s">
        <v>333</v>
      </c>
    </row>
    <row r="144" spans="1:16" s="18" customFormat="1" ht="135">
      <c r="A144" s="13" t="s">
        <v>12</v>
      </c>
      <c r="B144" s="79" t="s">
        <v>5</v>
      </c>
      <c r="C144" s="79" t="s">
        <v>6</v>
      </c>
      <c r="D144" s="77" t="s">
        <v>141</v>
      </c>
      <c r="E144" s="79" t="s">
        <v>139</v>
      </c>
      <c r="F144" s="77" t="s">
        <v>7</v>
      </c>
      <c r="G144" s="79" t="s">
        <v>140</v>
      </c>
      <c r="H144" s="78" t="s">
        <v>8</v>
      </c>
      <c r="I144" s="77" t="s">
        <v>195</v>
      </c>
      <c r="J144" s="77" t="s">
        <v>9</v>
      </c>
      <c r="K144" s="80" t="s">
        <v>197</v>
      </c>
      <c r="L144" s="80" t="s">
        <v>198</v>
      </c>
      <c r="M144" s="80" t="s">
        <v>10</v>
      </c>
      <c r="N144" s="80" t="s">
        <v>199</v>
      </c>
      <c r="O144" s="80" t="s">
        <v>200</v>
      </c>
      <c r="P144" s="78" t="s">
        <v>11</v>
      </c>
    </row>
    <row r="145" spans="1:16" s="18" customFormat="1" ht="12" thickBot="1">
      <c r="A145" s="13">
        <v>1</v>
      </c>
      <c r="B145" s="19">
        <v>2</v>
      </c>
      <c r="C145" s="19">
        <v>3</v>
      </c>
      <c r="D145" s="57">
        <v>4</v>
      </c>
      <c r="E145" s="57">
        <v>5</v>
      </c>
      <c r="F145" s="57">
        <v>6</v>
      </c>
      <c r="G145" s="57">
        <v>7</v>
      </c>
      <c r="H145" s="19">
        <v>8</v>
      </c>
      <c r="I145" s="19">
        <v>9</v>
      </c>
      <c r="J145" s="57">
        <v>10</v>
      </c>
      <c r="K145" s="57">
        <v>11</v>
      </c>
      <c r="L145" s="57">
        <v>12</v>
      </c>
      <c r="M145" s="57">
        <v>13</v>
      </c>
      <c r="N145" s="57">
        <v>14</v>
      </c>
      <c r="O145" s="57">
        <v>15</v>
      </c>
      <c r="P145" s="162">
        <v>16</v>
      </c>
    </row>
    <row r="146" spans="1:16" s="18" customFormat="1" ht="19.5" customHeight="1">
      <c r="A146" s="67" t="s">
        <v>227</v>
      </c>
      <c r="B146" s="43" t="s">
        <v>46</v>
      </c>
      <c r="C146" s="44"/>
      <c r="D146" s="117">
        <f aca="true" t="shared" si="44" ref="D146:D160">F146+P146-E146</f>
        <v>127329.3</v>
      </c>
      <c r="E146" s="117">
        <f>E147+E148</f>
        <v>0</v>
      </c>
      <c r="F146" s="117">
        <f aca="true" t="shared" si="45" ref="F146:F160">H146+I146+J146+K146+L146+M146+N146+O146-G146</f>
        <v>127329.3</v>
      </c>
      <c r="G146" s="117">
        <f aca="true" t="shared" si="46" ref="G146:P146">G147+G148</f>
        <v>0</v>
      </c>
      <c r="H146" s="117">
        <f t="shared" si="46"/>
        <v>0</v>
      </c>
      <c r="I146" s="117">
        <f t="shared" si="46"/>
        <v>0</v>
      </c>
      <c r="J146" s="117">
        <f t="shared" si="46"/>
        <v>0</v>
      </c>
      <c r="K146" s="117">
        <f t="shared" si="46"/>
        <v>0</v>
      </c>
      <c r="L146" s="117">
        <f t="shared" si="46"/>
        <v>0</v>
      </c>
      <c r="M146" s="117">
        <f t="shared" si="46"/>
        <v>132573.2</v>
      </c>
      <c r="N146" s="117">
        <f t="shared" si="46"/>
        <v>-5243.9</v>
      </c>
      <c r="O146" s="117">
        <f t="shared" si="46"/>
        <v>0</v>
      </c>
      <c r="P146" s="118">
        <f t="shared" si="46"/>
        <v>0</v>
      </c>
    </row>
    <row r="147" spans="1:16" s="18" customFormat="1" ht="33.75">
      <c r="A147" s="69" t="s">
        <v>229</v>
      </c>
      <c r="B147" s="22" t="s">
        <v>230</v>
      </c>
      <c r="C147" s="23" t="s">
        <v>232</v>
      </c>
      <c r="D147" s="105">
        <f t="shared" si="44"/>
        <v>-682101.75</v>
      </c>
      <c r="E147" s="106"/>
      <c r="F147" s="94">
        <f t="shared" si="45"/>
        <v>-682101.75</v>
      </c>
      <c r="G147" s="106"/>
      <c r="H147" s="96"/>
      <c r="I147" s="97"/>
      <c r="J147" s="96"/>
      <c r="K147" s="96"/>
      <c r="L147" s="97"/>
      <c r="M147" s="106">
        <v>-368576.36</v>
      </c>
      <c r="N147" s="106">
        <v>-313525.39</v>
      </c>
      <c r="O147" s="106"/>
      <c r="P147" s="119"/>
    </row>
    <row r="148" spans="1:16" s="18" customFormat="1" ht="22.5">
      <c r="A148" s="69" t="s">
        <v>228</v>
      </c>
      <c r="B148" s="26" t="s">
        <v>231</v>
      </c>
      <c r="C148" s="27" t="s">
        <v>233</v>
      </c>
      <c r="D148" s="159">
        <f t="shared" si="44"/>
        <v>809431.05</v>
      </c>
      <c r="E148" s="147"/>
      <c r="F148" s="160">
        <f t="shared" si="45"/>
        <v>809431.05</v>
      </c>
      <c r="G148" s="147"/>
      <c r="H148" s="99"/>
      <c r="I148" s="108"/>
      <c r="J148" s="99"/>
      <c r="K148" s="99"/>
      <c r="L148" s="108"/>
      <c r="M148" s="147">
        <v>501149.56</v>
      </c>
      <c r="N148" s="147">
        <v>308281.49</v>
      </c>
      <c r="O148" s="147"/>
      <c r="P148" s="161"/>
    </row>
    <row r="149" spans="1:16" s="18" customFormat="1" ht="22.5">
      <c r="A149" s="67" t="s">
        <v>234</v>
      </c>
      <c r="B149" s="39" t="s">
        <v>236</v>
      </c>
      <c r="C149" s="158"/>
      <c r="D149" s="107">
        <f t="shared" si="44"/>
        <v>0</v>
      </c>
      <c r="E149" s="107">
        <f>E150+E151</f>
        <v>0</v>
      </c>
      <c r="F149" s="107">
        <f t="shared" si="45"/>
        <v>0</v>
      </c>
      <c r="G149" s="107">
        <f aca="true" t="shared" si="47" ref="G149:P149">G150+G151</f>
        <v>0</v>
      </c>
      <c r="H149" s="107">
        <f t="shared" si="47"/>
        <v>0</v>
      </c>
      <c r="I149" s="107">
        <f t="shared" si="47"/>
        <v>0</v>
      </c>
      <c r="J149" s="107">
        <f t="shared" si="47"/>
        <v>0</v>
      </c>
      <c r="K149" s="107">
        <f t="shared" si="47"/>
        <v>0</v>
      </c>
      <c r="L149" s="107">
        <f t="shared" si="47"/>
        <v>0</v>
      </c>
      <c r="M149" s="107">
        <f t="shared" si="47"/>
        <v>0</v>
      </c>
      <c r="N149" s="107">
        <f t="shared" si="47"/>
        <v>0</v>
      </c>
      <c r="O149" s="107">
        <f t="shared" si="47"/>
        <v>0</v>
      </c>
      <c r="P149" s="101">
        <f t="shared" si="47"/>
        <v>0</v>
      </c>
    </row>
    <row r="150" spans="1:16" s="18" customFormat="1" ht="22.5">
      <c r="A150" s="69" t="s">
        <v>239</v>
      </c>
      <c r="B150" s="22" t="s">
        <v>237</v>
      </c>
      <c r="C150" s="23" t="s">
        <v>232</v>
      </c>
      <c r="D150" s="105">
        <f t="shared" si="44"/>
        <v>0</v>
      </c>
      <c r="E150" s="106"/>
      <c r="F150" s="94">
        <f t="shared" si="45"/>
        <v>0</v>
      </c>
      <c r="G150" s="106"/>
      <c r="H150" s="96"/>
      <c r="I150" s="97"/>
      <c r="J150" s="96"/>
      <c r="K150" s="96"/>
      <c r="L150" s="97"/>
      <c r="M150" s="106"/>
      <c r="N150" s="106"/>
      <c r="O150" s="106"/>
      <c r="P150" s="119"/>
    </row>
    <row r="151" spans="1:16" s="18" customFormat="1" ht="19.5" customHeight="1">
      <c r="A151" s="69" t="s">
        <v>235</v>
      </c>
      <c r="B151" s="26" t="s">
        <v>238</v>
      </c>
      <c r="C151" s="30" t="s">
        <v>233</v>
      </c>
      <c r="D151" s="107">
        <f t="shared" si="44"/>
        <v>0</v>
      </c>
      <c r="E151" s="106"/>
      <c r="F151" s="100">
        <f t="shared" si="45"/>
        <v>0</v>
      </c>
      <c r="G151" s="106"/>
      <c r="H151" s="115"/>
      <c r="I151" s="106"/>
      <c r="J151" s="115"/>
      <c r="K151" s="115"/>
      <c r="L151" s="106"/>
      <c r="M151" s="106"/>
      <c r="N151" s="106"/>
      <c r="O151" s="106"/>
      <c r="P151" s="152"/>
    </row>
    <row r="152" spans="1:16" s="18" customFormat="1" ht="21.75">
      <c r="A152" s="157" t="s">
        <v>240</v>
      </c>
      <c r="B152" s="39" t="s">
        <v>249</v>
      </c>
      <c r="C152" s="158"/>
      <c r="D152" s="107">
        <f t="shared" si="44"/>
        <v>0</v>
      </c>
      <c r="E152" s="107">
        <f>E153+E154+E155+E156</f>
        <v>0</v>
      </c>
      <c r="F152" s="107">
        <f t="shared" si="45"/>
        <v>0</v>
      </c>
      <c r="G152" s="107">
        <f aca="true" t="shared" si="48" ref="G152:P152">G153+G154+G155+G156</f>
        <v>0</v>
      </c>
      <c r="H152" s="107">
        <f t="shared" si="48"/>
        <v>0</v>
      </c>
      <c r="I152" s="107">
        <f t="shared" si="48"/>
        <v>0</v>
      </c>
      <c r="J152" s="107">
        <f t="shared" si="48"/>
        <v>0</v>
      </c>
      <c r="K152" s="107">
        <f t="shared" si="48"/>
        <v>0</v>
      </c>
      <c r="L152" s="107">
        <f t="shared" si="48"/>
        <v>0</v>
      </c>
      <c r="M152" s="107">
        <f t="shared" si="48"/>
        <v>0</v>
      </c>
      <c r="N152" s="107">
        <f t="shared" si="48"/>
        <v>0</v>
      </c>
      <c r="O152" s="107">
        <f t="shared" si="48"/>
        <v>0</v>
      </c>
      <c r="P152" s="101">
        <f t="shared" si="48"/>
        <v>0</v>
      </c>
    </row>
    <row r="153" spans="1:16" s="18" customFormat="1" ht="33.75">
      <c r="A153" s="69" t="s">
        <v>244</v>
      </c>
      <c r="B153" s="22" t="s">
        <v>250</v>
      </c>
      <c r="C153" s="23" t="s">
        <v>232</v>
      </c>
      <c r="D153" s="105">
        <f t="shared" si="44"/>
        <v>0</v>
      </c>
      <c r="E153" s="106"/>
      <c r="F153" s="94">
        <f t="shared" si="45"/>
        <v>0</v>
      </c>
      <c r="G153" s="106"/>
      <c r="H153" s="96"/>
      <c r="I153" s="97"/>
      <c r="J153" s="96"/>
      <c r="K153" s="96"/>
      <c r="L153" s="97"/>
      <c r="M153" s="106"/>
      <c r="N153" s="106"/>
      <c r="O153" s="106"/>
      <c r="P153" s="119"/>
    </row>
    <row r="154" spans="1:16" s="18" customFormat="1" ht="19.5" customHeight="1">
      <c r="A154" s="69" t="s">
        <v>241</v>
      </c>
      <c r="B154" s="22" t="s">
        <v>251</v>
      </c>
      <c r="C154" s="23" t="s">
        <v>233</v>
      </c>
      <c r="D154" s="105">
        <f t="shared" si="44"/>
        <v>0</v>
      </c>
      <c r="E154" s="106"/>
      <c r="F154" s="94">
        <f t="shared" si="45"/>
        <v>0</v>
      </c>
      <c r="G154" s="106"/>
      <c r="H154" s="96"/>
      <c r="I154" s="97"/>
      <c r="J154" s="96"/>
      <c r="K154" s="96"/>
      <c r="L154" s="97"/>
      <c r="M154" s="106"/>
      <c r="N154" s="106"/>
      <c r="O154" s="106"/>
      <c r="P154" s="119"/>
    </row>
    <row r="155" spans="1:16" s="18" customFormat="1" ht="22.5">
      <c r="A155" s="69" t="s">
        <v>242</v>
      </c>
      <c r="B155" s="22" t="s">
        <v>252</v>
      </c>
      <c r="C155" s="23" t="s">
        <v>232</v>
      </c>
      <c r="D155" s="105">
        <f t="shared" si="44"/>
        <v>0</v>
      </c>
      <c r="E155" s="106"/>
      <c r="F155" s="94">
        <f t="shared" si="45"/>
        <v>0</v>
      </c>
      <c r="G155" s="106"/>
      <c r="H155" s="96"/>
      <c r="I155" s="97"/>
      <c r="J155" s="96"/>
      <c r="K155" s="96"/>
      <c r="L155" s="97"/>
      <c r="M155" s="106"/>
      <c r="N155" s="106"/>
      <c r="O155" s="106"/>
      <c r="P155" s="119"/>
    </row>
    <row r="156" spans="1:16" s="18" customFormat="1" ht="22.5">
      <c r="A156" s="69" t="s">
        <v>243</v>
      </c>
      <c r="B156" s="22" t="s">
        <v>253</v>
      </c>
      <c r="C156" s="23" t="s">
        <v>233</v>
      </c>
      <c r="D156" s="105">
        <f t="shared" si="44"/>
        <v>0</v>
      </c>
      <c r="E156" s="106"/>
      <c r="F156" s="94">
        <f t="shared" si="45"/>
        <v>0</v>
      </c>
      <c r="G156" s="106"/>
      <c r="H156" s="96"/>
      <c r="I156" s="97"/>
      <c r="J156" s="96"/>
      <c r="K156" s="96"/>
      <c r="L156" s="97"/>
      <c r="M156" s="106"/>
      <c r="N156" s="106"/>
      <c r="O156" s="106"/>
      <c r="P156" s="119"/>
    </row>
    <row r="157" spans="1:16" s="18" customFormat="1" ht="19.5" customHeight="1">
      <c r="A157" s="157" t="s">
        <v>245</v>
      </c>
      <c r="B157" s="39" t="s">
        <v>119</v>
      </c>
      <c r="C157" s="158"/>
      <c r="D157" s="107">
        <f t="shared" si="44"/>
        <v>-3917319.47</v>
      </c>
      <c r="E157" s="107">
        <f>E158+E159+E160</f>
        <v>0</v>
      </c>
      <c r="F157" s="107">
        <f t="shared" si="45"/>
        <v>-3917319.47</v>
      </c>
      <c r="G157" s="107">
        <f aca="true" t="shared" si="49" ref="G157:P157">G158+G159+G160</f>
        <v>0</v>
      </c>
      <c r="H157" s="107">
        <f t="shared" si="49"/>
        <v>0</v>
      </c>
      <c r="I157" s="107">
        <f t="shared" si="49"/>
        <v>0</v>
      </c>
      <c r="J157" s="107">
        <f t="shared" si="49"/>
        <v>0</v>
      </c>
      <c r="K157" s="107">
        <f t="shared" si="49"/>
        <v>0</v>
      </c>
      <c r="L157" s="107">
        <f t="shared" si="49"/>
        <v>0</v>
      </c>
      <c r="M157" s="107">
        <f t="shared" si="49"/>
        <v>-3893048.14</v>
      </c>
      <c r="N157" s="107">
        <f t="shared" si="49"/>
        <v>-75289.54</v>
      </c>
      <c r="O157" s="107">
        <f t="shared" si="49"/>
        <v>51018.21</v>
      </c>
      <c r="P157" s="101">
        <f t="shared" si="49"/>
        <v>0</v>
      </c>
    </row>
    <row r="158" spans="1:16" s="18" customFormat="1" ht="22.5">
      <c r="A158" s="69" t="s">
        <v>248</v>
      </c>
      <c r="B158" s="22" t="s">
        <v>254</v>
      </c>
      <c r="C158" s="23" t="s">
        <v>232</v>
      </c>
      <c r="D158" s="105">
        <f t="shared" si="44"/>
        <v>-323122552.56</v>
      </c>
      <c r="E158" s="106"/>
      <c r="F158" s="94">
        <f t="shared" si="45"/>
        <v>-323122552.56</v>
      </c>
      <c r="G158" s="106">
        <v>-15585800</v>
      </c>
      <c r="H158" s="96"/>
      <c r="I158" s="97"/>
      <c r="J158" s="96"/>
      <c r="K158" s="96"/>
      <c r="L158" s="97"/>
      <c r="M158" s="106">
        <v>-295458685.95</v>
      </c>
      <c r="N158" s="106">
        <v>-18178780.3</v>
      </c>
      <c r="O158" s="106">
        <v>-25070886.31</v>
      </c>
      <c r="P158" s="119"/>
    </row>
    <row r="159" spans="1:16" s="18" customFormat="1" ht="11.25">
      <c r="A159" s="69" t="s">
        <v>246</v>
      </c>
      <c r="B159" s="22" t="s">
        <v>255</v>
      </c>
      <c r="C159" s="23" t="s">
        <v>233</v>
      </c>
      <c r="D159" s="105">
        <f t="shared" si="44"/>
        <v>319205233.09</v>
      </c>
      <c r="E159" s="106"/>
      <c r="F159" s="94">
        <f t="shared" si="45"/>
        <v>319205233.09</v>
      </c>
      <c r="G159" s="106">
        <v>15585800</v>
      </c>
      <c r="H159" s="96"/>
      <c r="I159" s="97"/>
      <c r="J159" s="96"/>
      <c r="K159" s="96"/>
      <c r="L159" s="97"/>
      <c r="M159" s="106">
        <v>291565637.81</v>
      </c>
      <c r="N159" s="106">
        <v>18103490.76</v>
      </c>
      <c r="O159" s="106">
        <v>25121904.52</v>
      </c>
      <c r="P159" s="119"/>
    </row>
    <row r="160" spans="1:16" s="18" customFormat="1" ht="19.5" customHeight="1" thickBot="1">
      <c r="A160" s="133" t="s">
        <v>247</v>
      </c>
      <c r="B160" s="70" t="s">
        <v>256</v>
      </c>
      <c r="C160" s="71" t="s">
        <v>36</v>
      </c>
      <c r="D160" s="109">
        <f t="shared" si="44"/>
        <v>0</v>
      </c>
      <c r="E160" s="110"/>
      <c r="F160" s="116">
        <f t="shared" si="45"/>
        <v>0</v>
      </c>
      <c r="G160" s="110"/>
      <c r="H160" s="111"/>
      <c r="I160" s="110"/>
      <c r="J160" s="111"/>
      <c r="K160" s="111"/>
      <c r="L160" s="110"/>
      <c r="M160" s="110"/>
      <c r="N160" s="110"/>
      <c r="O160" s="110"/>
      <c r="P160" s="155"/>
    </row>
    <row r="161" spans="1:16" s="1" customFormat="1" ht="23.25" customHeight="1">
      <c r="A161" s="17"/>
      <c r="B161" s="32" t="s">
        <v>135</v>
      </c>
      <c r="C161" s="28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</sheetData>
  <sheetProtection/>
  <mergeCells count="10">
    <mergeCell ref="L68:P68"/>
    <mergeCell ref="B131:E131"/>
    <mergeCell ref="B68:E68"/>
    <mergeCell ref="A1:J1"/>
    <mergeCell ref="D3:E3"/>
    <mergeCell ref="B5:J5"/>
    <mergeCell ref="B6:J6"/>
    <mergeCell ref="B56:E56"/>
    <mergeCell ref="B85:E85"/>
    <mergeCell ref="B9:E9"/>
  </mergeCells>
  <printOptions/>
  <pageMargins left="0.35433070866141736" right="0.15748031496062992" top="0.984251968503937" bottom="0.984251968503937" header="0.5118110236220472" footer="0.5118110236220472"/>
  <pageSetup blackAndWhite="1" fitToHeight="100" horizontalDpi="600" verticalDpi="600" orientation="landscape" paperSize="9" scale="52" r:id="rId1"/>
  <rowBreaks count="5" manualBreakCount="5">
    <brk id="33" max="255" man="1"/>
    <brk id="55" max="255" man="1"/>
    <brk id="84" max="255" man="1"/>
    <brk id="116" max="255" man="1"/>
    <brk id="142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Fin</cp:lastModifiedBy>
  <cp:lastPrinted>2011-04-28T10:12:09Z</cp:lastPrinted>
  <dcterms:created xsi:type="dcterms:W3CDTF">2008-05-06T11:57:50Z</dcterms:created>
  <dcterms:modified xsi:type="dcterms:W3CDTF">2019-04-29T07:15:05Z</dcterms:modified>
  <cp:category/>
  <cp:version/>
  <cp:contentType/>
  <cp:contentStatus/>
</cp:coreProperties>
</file>