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890" tabRatio="530" activeTab="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<sst xmlns="http://schemas.openxmlformats.org/spreadsheetml/2006/main" count="781" uniqueCount="617">
  <si>
    <t xml:space="preserve"> КОНСОЛИДИРОВАННЫЙ  ОТЧЕТ О ДВИЖЕНИИ  ДЕНЕЖНЫХ  СРЕДСТВ</t>
  </si>
  <si>
    <t>КОДЫ</t>
  </si>
  <si>
    <t>0503323</t>
  </si>
  <si>
    <t>Единица измерения: руб</t>
  </si>
  <si>
    <t>1. ПОСТУПЛЕНИЯ</t>
  </si>
  <si>
    <t>Код стро-ки</t>
  </si>
  <si>
    <t>Код по КОСГУ</t>
  </si>
  <si>
    <t>Консолидированный бюджет субъекта Росссисйкой Федерации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</si>
  <si>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</si>
  <si>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</si>
  <si>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</si>
  <si>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 xml:space="preserve">Бюджет территориального государственного внебюджетного фонда </t>
  </si>
  <si>
    <t>Наименование показателя</t>
  </si>
  <si>
    <t xml:space="preserve">ПОСТУПЛЕНИЯ </t>
  </si>
  <si>
    <t>Поступления по текущим операциям -всего</t>
  </si>
  <si>
    <t>100</t>
  </si>
  <si>
    <t>110</t>
  </si>
  <si>
    <t>120</t>
  </si>
  <si>
    <t>130</t>
  </si>
  <si>
    <t>140</t>
  </si>
  <si>
    <t>150</t>
  </si>
  <si>
    <t>151</t>
  </si>
  <si>
    <t>153</t>
  </si>
  <si>
    <t>160</t>
  </si>
  <si>
    <t>171</t>
  </si>
  <si>
    <t>400</t>
  </si>
  <si>
    <t>141</t>
  </si>
  <si>
    <t>410</t>
  </si>
  <si>
    <t>142</t>
  </si>
  <si>
    <t>420</t>
  </si>
  <si>
    <t>143</t>
  </si>
  <si>
    <t>430</t>
  </si>
  <si>
    <t>144</t>
  </si>
  <si>
    <t>440</t>
  </si>
  <si>
    <t>161</t>
  </si>
  <si>
    <t>620</t>
  </si>
  <si>
    <t>630</t>
  </si>
  <si>
    <t>163</t>
  </si>
  <si>
    <t>640</t>
  </si>
  <si>
    <t>164</t>
  </si>
  <si>
    <t>650</t>
  </si>
  <si>
    <t>700</t>
  </si>
  <si>
    <t>181</t>
  </si>
  <si>
    <t>710</t>
  </si>
  <si>
    <t>720</t>
  </si>
  <si>
    <t>200</t>
  </si>
  <si>
    <t>2. ВЫБЫТИЯ</t>
  </si>
  <si>
    <t>ВЫБЫТИЯ</t>
  </si>
  <si>
    <t>210</t>
  </si>
  <si>
    <t>Выбытия по текущим операциям - всего</t>
  </si>
  <si>
    <t>220</t>
  </si>
  <si>
    <t>230</t>
  </si>
  <si>
    <t>231</t>
  </si>
  <si>
    <t>211</t>
  </si>
  <si>
    <t>232</t>
  </si>
  <si>
    <t>212</t>
  </si>
  <si>
    <t>213</t>
  </si>
  <si>
    <t>240</t>
  </si>
  <si>
    <t>241</t>
  </si>
  <si>
    <t>221</t>
  </si>
  <si>
    <t>242</t>
  </si>
  <si>
    <t>222</t>
  </si>
  <si>
    <t>243</t>
  </si>
  <si>
    <t>223</t>
  </si>
  <si>
    <t>244</t>
  </si>
  <si>
    <t>224</t>
  </si>
  <si>
    <t>245</t>
  </si>
  <si>
    <t>225</t>
  </si>
  <si>
    <t>246</t>
  </si>
  <si>
    <t>226</t>
  </si>
  <si>
    <t>250</t>
  </si>
  <si>
    <t>251</t>
  </si>
  <si>
    <t>252</t>
  </si>
  <si>
    <t>260</t>
  </si>
  <si>
    <t>261</t>
  </si>
  <si>
    <t>262</t>
  </si>
  <si>
    <t>270</t>
  </si>
  <si>
    <t>273</t>
  </si>
  <si>
    <t>253</t>
  </si>
  <si>
    <t>280</t>
  </si>
  <si>
    <t>281</t>
  </si>
  <si>
    <t>282</t>
  </si>
  <si>
    <t>283</t>
  </si>
  <si>
    <t>263</t>
  </si>
  <si>
    <t>290</t>
  </si>
  <si>
    <t>Выбытия по инвестиционным операциям - всего</t>
  </si>
  <si>
    <t>310</t>
  </si>
  <si>
    <t>320</t>
  </si>
  <si>
    <t>330</t>
  </si>
  <si>
    <t>340</t>
  </si>
  <si>
    <t>341</t>
  </si>
  <si>
    <t>520</t>
  </si>
  <si>
    <t>342</t>
  </si>
  <si>
    <t>530</t>
  </si>
  <si>
    <t>343</t>
  </si>
  <si>
    <t>540</t>
  </si>
  <si>
    <t>344</t>
  </si>
  <si>
    <t>550</t>
  </si>
  <si>
    <t>800</t>
  </si>
  <si>
    <t>810</t>
  </si>
  <si>
    <t>820</t>
  </si>
  <si>
    <t>3. ИЗМЕНЕНИЕ ОСТАТКОВ СРЕДСТВ</t>
  </si>
  <si>
    <t>*</t>
  </si>
  <si>
    <t xml:space="preserve">На </t>
  </si>
  <si>
    <t xml:space="preserve">Наименование финансового органа  </t>
  </si>
  <si>
    <t xml:space="preserve">Наименование бюджета        </t>
  </si>
  <si>
    <t>Суммы, подлежащие исключению в рамках консолидированного бюджета субъекта Российской Федерации
и бюджета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</si>
  <si>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</t>
  </si>
  <si>
    <t>Консолидированный бюджет субъекта Российской Федерации  и территориального государственного внебюджетного фонда</t>
  </si>
  <si>
    <t>по доходам от собственности</t>
  </si>
  <si>
    <t>Поступления от инвестиционных операций - всего</t>
  </si>
  <si>
    <t>из них:
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</si>
  <si>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</si>
  <si>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</si>
  <si>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</si>
  <si>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в том числе:
за счет оплаты труда и начислений на выплаты по оплате труда </t>
  </si>
  <si>
    <t xml:space="preserve">из них:
за счет заработной платы </t>
  </si>
  <si>
    <t>за счет начислений на выплаты по оплате труда</t>
  </si>
  <si>
    <t xml:space="preserve">из них:
услуг связи </t>
  </si>
  <si>
    <t>транспортных услуг</t>
  </si>
  <si>
    <t>коммунальных услуг</t>
  </si>
  <si>
    <t>работ, услуг по содержанию имущества</t>
  </si>
  <si>
    <t>из них:
внутреннего долга</t>
  </si>
  <si>
    <t xml:space="preserve">за счет безвозмездных  перечислений бюджетам 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</si>
  <si>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</si>
  <si>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</si>
  <si>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</si>
  <si>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операций с активами</t>
  </si>
  <si>
    <t>из них:
за счет чрезвычайных расходов по операциям с активами</t>
  </si>
  <si>
    <t>за счет прочих расходов</t>
  </si>
  <si>
    <t>в том числе:
на приобретение нефинансовых активов:</t>
  </si>
  <si>
    <t>по ОКЕИ</t>
  </si>
  <si>
    <t>по ОКТМО</t>
  </si>
  <si>
    <t>по ОКПО</t>
  </si>
  <si>
    <t>Дата</t>
  </si>
  <si>
    <t>Форма по ОКУД</t>
  </si>
  <si>
    <t>Бюджеты внутригородских муниципальных образований городов федерального значения</t>
  </si>
  <si>
    <t>Периодичность: квартальная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</si>
  <si>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</si>
  <si>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</si>
  <si>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</si>
  <si>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</si>
  <si>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123</t>
  </si>
  <si>
    <t>124</t>
  </si>
  <si>
    <t>Форма 0503323  с. 2</t>
  </si>
  <si>
    <t>Форма 0503323  с. 3</t>
  </si>
  <si>
    <t>Форма 0503323  с. 4</t>
  </si>
  <si>
    <t>Иные выбытия - всего</t>
  </si>
  <si>
    <t xml:space="preserve">из них:
</t>
  </si>
  <si>
    <t>По операциям с денежными средствами, не отраженных  в поступлениях и выбытиях</t>
  </si>
  <si>
    <t>по возврату остатков трансфертов прошлых лет</t>
  </si>
  <si>
    <t>перечисление денежных обеспечений</t>
  </si>
  <si>
    <t>в том числе:
по возрату дебиторской задолженности прошлых лет</t>
  </si>
  <si>
    <t>из них:
по возрату дебиторской задолженности прошлых лет</t>
  </si>
  <si>
    <t>из них:
возврат средств, перечисленных в виде денежных обеспечений</t>
  </si>
  <si>
    <t>по операциям с денежными 
обеспечениями</t>
  </si>
  <si>
    <t>Форма 0503323  с. 5</t>
  </si>
  <si>
    <t>со средствами во временном рапоряжении</t>
  </si>
  <si>
    <t>выбытие денежных средств во временном распоряжении</t>
  </si>
  <si>
    <t>в том числе:
поступление денежных средств во временное распоряжение</t>
  </si>
  <si>
    <t>441</t>
  </si>
  <si>
    <t>442</t>
  </si>
  <si>
    <t>510</t>
  </si>
  <si>
    <t>610</t>
  </si>
  <si>
    <t>по расчетам с филиалами и обособленными структурными подразделениями</t>
  </si>
  <si>
    <t xml:space="preserve">уменьшение расчетов </t>
  </si>
  <si>
    <t>в том числе:
увеличение расчетов</t>
  </si>
  <si>
    <t>Изменение остатков средств  при управлении остатками — всего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</si>
  <si>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</si>
  <si>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</si>
  <si>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</si>
  <si>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в том числе:
поступление денежных средств на  депозитные счета</t>
  </si>
  <si>
    <t>Изменение остатков средств — всего</t>
  </si>
  <si>
    <t>за счет уменьшения денежных средств</t>
  </si>
  <si>
    <t>за счет курсовой разницы</t>
  </si>
  <si>
    <t>в том числе:
за счет увеличения денежных средств</t>
  </si>
  <si>
    <t>в том числе:
от операционной аренды</t>
  </si>
  <si>
    <t>от финансовой аренды</t>
  </si>
  <si>
    <t>от платежей при пользовании природными ресурсами</t>
  </si>
  <si>
    <t>от процентов по депозитам,остаткам денежных средств</t>
  </si>
  <si>
    <t>от процентов по предоставленным заимствованиям</t>
  </si>
  <si>
    <t>от процентов по иным финансовым инструментам</t>
  </si>
  <si>
    <t>от дивидендов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</si>
  <si>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</si>
  <si>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</si>
  <si>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121</t>
  </si>
  <si>
    <t>122</t>
  </si>
  <si>
    <t>125</t>
  </si>
  <si>
    <t>126</t>
  </si>
  <si>
    <t>127</t>
  </si>
  <si>
    <t>128</t>
  </si>
  <si>
    <t>129</t>
  </si>
  <si>
    <t>по доходам от оказания платных услуг (работ), компенсаций затрат</t>
  </si>
  <si>
    <t>в том числе:
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</si>
  <si>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</si>
  <si>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</si>
  <si>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от платы за предоставление информации из государственных источников (реестров)</t>
  </si>
  <si>
    <t>133</t>
  </si>
  <si>
    <t>от компесации затрат</t>
  </si>
  <si>
    <t>134</t>
  </si>
  <si>
    <t>по условным арендным платежам</t>
  </si>
  <si>
    <t>135</t>
  </si>
  <si>
    <t>по штрафам, пеням, неустойкам, возмещению ущерба</t>
  </si>
  <si>
    <t>в том числе:
от штрафных санкций за нарушение
законодательства о закупках и нарушение условий
контрактов (договоров)</t>
  </si>
  <si>
    <t>145</t>
  </si>
  <si>
    <t>от штрафных санкций
по долговым обязательствам</t>
  </si>
  <si>
    <t>от страховых возмещений</t>
  </si>
  <si>
    <t xml:space="preserve">от возмещений ущерба имуществу (за исключением
страховых возмещений) </t>
  </si>
  <si>
    <t>от прочих доходов от сумм принудительного изъятия</t>
  </si>
  <si>
    <t>189</t>
  </si>
  <si>
    <t>в том числе:
от реализации нефинансовых активов:</t>
  </si>
  <si>
    <t xml:space="preserve">за счет оплаты работ, услуг </t>
  </si>
  <si>
    <t>прочих работ, услуг</t>
  </si>
  <si>
    <t>в том числе:
за счет перечислений другим бюджетам бюджетной системы Российской Федерации</t>
  </si>
  <si>
    <t>в том числе:
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</si>
  <si>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</si>
  <si>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за счет уплаты штрафных санкций по долговых обязательствам</t>
  </si>
  <si>
    <t>292</t>
  </si>
  <si>
    <t>293</t>
  </si>
  <si>
    <t>294</t>
  </si>
  <si>
    <t>295</t>
  </si>
  <si>
    <t>296</t>
  </si>
  <si>
    <t>Форма 0503323  с. 6</t>
  </si>
  <si>
    <t>0100</t>
  </si>
  <si>
    <t>0200</t>
  </si>
  <si>
    <t>0300</t>
  </si>
  <si>
    <t>по налоговым доходам, таможенным платежам и страховым взносам на обязательное социальное страхование</t>
  </si>
  <si>
    <t>в том числе:
по налогам</t>
  </si>
  <si>
    <t>0301</t>
  </si>
  <si>
    <t>111</t>
  </si>
  <si>
    <t>по государственным пошлинам, сборам</t>
  </si>
  <si>
    <t>по таможенным платежам</t>
  </si>
  <si>
    <t>по обязательным страховым взносам</t>
  </si>
  <si>
    <t>0302</t>
  </si>
  <si>
    <t>0303</t>
  </si>
  <si>
    <t>0304</t>
  </si>
  <si>
    <t>112</t>
  </si>
  <si>
    <t>113</t>
  </si>
  <si>
    <t>114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</si>
  <si>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</si>
  <si>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</si>
  <si>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</si>
  <si>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</si>
  <si>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</si>
  <si>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</si>
  <si>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</si>
  <si>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</si>
  <si>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</si>
  <si>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</si>
  <si>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</si>
  <si>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</si>
  <si>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</si>
  <si>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</si>
  <si>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</si>
  <si>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</si>
  <si>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</si>
  <si>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</si>
  <si>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</si>
  <si>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</si>
  <si>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</si>
  <si>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</si>
  <si>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</si>
  <si>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</si>
  <si>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0701</t>
  </si>
  <si>
    <t>из них:
по поступлениям текущего характера от других бюджетов бюджетной системы Российской Федерации</t>
  </si>
  <si>
    <t>0703</t>
  </si>
  <si>
    <t>по поступлениям текущего характера в бюджеты бюджетной системы Российской Федерации от бюджетных и автономных учреждений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</si>
  <si>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</si>
  <si>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</si>
  <si>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</si>
  <si>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</si>
  <si>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</si>
  <si>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</si>
  <si>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по поступлениям текущего характера от наднациональных организаций и правительств иностранных государств</t>
  </si>
  <si>
    <t>0706</t>
  </si>
  <si>
    <t>156</t>
  </si>
  <si>
    <t>0709</t>
  </si>
  <si>
    <t>по поступлениям текущего характера от международных организаций</t>
  </si>
  <si>
    <t>0707</t>
  </si>
  <si>
    <t>0708</t>
  </si>
  <si>
    <t>157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</si>
  <si>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</si>
  <si>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</si>
  <si>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поступлениям (перечислениям)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</si>
  <si>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159</t>
  </si>
  <si>
    <t>0800</t>
  </si>
  <si>
    <t>от безвозмездных денежных поступлений капитального характера</t>
  </si>
  <si>
    <t>в том числе:
по поступлениям капитального характера 
от других бюджетов бюджетной системы Российской Федерации</t>
  </si>
  <si>
    <t>0801</t>
  </si>
  <si>
    <t>0803</t>
  </si>
  <si>
    <t>по поступлениям капитального характера 
в бюджеты бюджетной системы Российской Федерации от бюджетных и автономных учреждений</t>
  </si>
  <si>
    <t>0804</t>
  </si>
  <si>
    <t>по поступлениям капитального характера 
от организаций государственного сектора</t>
  </si>
  <si>
    <t>по поступлениям капитального характера 
от иных резидентов (за исключением сектора государственного управления и организаций государственного сектора)</t>
  </si>
  <si>
    <t>0805</t>
  </si>
  <si>
    <t>165</t>
  </si>
  <si>
    <t>0806</t>
  </si>
  <si>
    <t>0807</t>
  </si>
  <si>
    <t>166</t>
  </si>
  <si>
    <t>167</t>
  </si>
  <si>
    <t>по поступлениям капитального характера 
от наднациональных организаций и правительств иностранных государств</t>
  </si>
  <si>
    <t>по поступлениям капитального характера 
от международных организаций</t>
  </si>
  <si>
    <t>0808</t>
  </si>
  <si>
    <t>168</t>
  </si>
  <si>
    <t>по поступлениям капитального характера 
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</si>
  <si>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иным текущим поступлениям</t>
  </si>
  <si>
    <t>1200</t>
  </si>
  <si>
    <t>1201</t>
  </si>
  <si>
    <t>1202</t>
  </si>
  <si>
    <t>1203</t>
  </si>
  <si>
    <t>в том числе:
от невыясненных поступлений</t>
  </si>
  <si>
    <t>от иных доходов</t>
  </si>
  <si>
    <t>от реализации оборотных активов</t>
  </si>
  <si>
    <t>1300</t>
  </si>
  <si>
    <t>1400</t>
  </si>
  <si>
    <t>1410</t>
  </si>
  <si>
    <t>1420</t>
  </si>
  <si>
    <t>1430</t>
  </si>
  <si>
    <t>1440</t>
  </si>
  <si>
    <t>в том числе:
лекарственных препаратов и материалов, используемых в медицинских целях</t>
  </si>
  <si>
    <t>1441</t>
  </si>
  <si>
    <t>1442</t>
  </si>
  <si>
    <t>1443</t>
  </si>
  <si>
    <t>443</t>
  </si>
  <si>
    <t>1444</t>
  </si>
  <si>
    <t>444</t>
  </si>
  <si>
    <t>продуктов питания</t>
  </si>
  <si>
    <t>горюче-смазочных материалов</t>
  </si>
  <si>
    <t>1445</t>
  </si>
  <si>
    <t>445</t>
  </si>
  <si>
    <t>1446</t>
  </si>
  <si>
    <t>446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</si>
  <si>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</si>
  <si>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</si>
  <si>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</si>
  <si>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</si>
  <si>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1449</t>
  </si>
  <si>
    <t>449</t>
  </si>
  <si>
    <t>от реализации финансовых активов</t>
  </si>
  <si>
    <t>1600</t>
  </si>
  <si>
    <t>из них:
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</si>
  <si>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</si>
  <si>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</si>
  <si>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</si>
  <si>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</si>
  <si>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</si>
  <si>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в том числе:
по предоставленным заимствованиям бюджетам бюджетной системы 
Российской Федерации</t>
  </si>
  <si>
    <t>1631</t>
  </si>
  <si>
    <t>641</t>
  </si>
  <si>
    <t>по предоставленным заимствованиям государственным (муниципальным) автономным учреждениям</t>
  </si>
  <si>
    <t>1632</t>
  </si>
  <si>
    <t>642</t>
  </si>
  <si>
    <t>по предоставленным заимствованиям финансовым и нефинансовым организациям государственного сектора</t>
  </si>
  <si>
    <t>1633</t>
  </si>
  <si>
    <t>643</t>
  </si>
  <si>
    <t>по предоставленным заимствованиям 
иным нефинансовым организациям</t>
  </si>
  <si>
    <t>1634</t>
  </si>
  <si>
    <t>644</t>
  </si>
  <si>
    <t>по предоставленным заимствованиям 
иным финансовым организациям</t>
  </si>
  <si>
    <t>1635</t>
  </si>
  <si>
    <t>645</t>
  </si>
  <si>
    <t>некоммерческим организациям и физическим лицам - производителям товаров, работ, услуг</t>
  </si>
  <si>
    <t>1636</t>
  </si>
  <si>
    <t>646</t>
  </si>
  <si>
    <t>по предоставленным заимствованиям физическим лицам</t>
  </si>
  <si>
    <t>1637</t>
  </si>
  <si>
    <t>647</t>
  </si>
  <si>
    <t>по предоставленным заимствованиям наднациональным организациям и правительствам иностранных государств</t>
  </si>
  <si>
    <t>1638</t>
  </si>
  <si>
    <t>648</t>
  </si>
  <si>
    <t>по предоставленным заимствованиям нерезидентам</t>
  </si>
  <si>
    <t>1639</t>
  </si>
  <si>
    <t>649</t>
  </si>
  <si>
    <t>от реализации иных финансовых активов</t>
  </si>
  <si>
    <t>1640</t>
  </si>
  <si>
    <t>1800</t>
  </si>
  <si>
    <t>Поступления от финансовых операций - всего</t>
  </si>
  <si>
    <t>1900</t>
  </si>
  <si>
    <t>в том числе:
от осуществления заимствований</t>
  </si>
  <si>
    <t>из них:
внутренние привлеченные заимствования</t>
  </si>
  <si>
    <t>внешние привлеченные заимствования</t>
  </si>
  <si>
    <t>1910</t>
  </si>
  <si>
    <t>1920</t>
  </si>
  <si>
    <t>2100</t>
  </si>
  <si>
    <t>2200</t>
  </si>
  <si>
    <t>2300</t>
  </si>
  <si>
    <t>2301</t>
  </si>
  <si>
    <t>2302</t>
  </si>
  <si>
    <t>за счет прочих несоциальных выплат персоналу в денежной форме</t>
  </si>
  <si>
    <t>за счет прочих несоциальных выплат персоналу в натуральной форме</t>
  </si>
  <si>
    <t>2303</t>
  </si>
  <si>
    <t>214</t>
  </si>
  <si>
    <t>2400</t>
  </si>
  <si>
    <t>2401</t>
  </si>
  <si>
    <t>2402</t>
  </si>
  <si>
    <t>2403</t>
  </si>
  <si>
    <t>2404</t>
  </si>
  <si>
    <t>2405</t>
  </si>
  <si>
    <t>2406</t>
  </si>
  <si>
    <t>страхования</t>
  </si>
  <si>
    <t>арендной платы за пользование земельными участками и другими обособленными природными объектами</t>
  </si>
  <si>
    <t>2407</t>
  </si>
  <si>
    <t>2408</t>
  </si>
  <si>
    <t>227</t>
  </si>
  <si>
    <t>228</t>
  </si>
  <si>
    <t>арендной платы за пользование 
имуществом (за исключением земельных и других обособленных природных объектов)</t>
  </si>
  <si>
    <t>2500</t>
  </si>
  <si>
    <t>за счет обслуживания государственного (муниципального) долга</t>
  </si>
  <si>
    <t>2501</t>
  </si>
  <si>
    <t>2502</t>
  </si>
  <si>
    <t>внешнего долга</t>
  </si>
  <si>
    <t>за счет безвозмездных перечислений текущего характера организациям</t>
  </si>
  <si>
    <t>2600</t>
  </si>
  <si>
    <t>2601</t>
  </si>
  <si>
    <t>2602</t>
  </si>
  <si>
    <t>за счет безвозмездных перечислений финансовым организациям государственного сектора на производство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</si>
  <si>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</si>
  <si>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2603</t>
  </si>
  <si>
    <t>за счет безвозмездных перечислений нефинансовым организациям государственного сектора на производство</t>
  </si>
  <si>
    <t>2604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</si>
  <si>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</si>
  <si>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2605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</si>
  <si>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</si>
  <si>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2606</t>
  </si>
  <si>
    <t>за счет безвозмездных перечислений финансовым организациям государственного сектора на продукцию</t>
  </si>
  <si>
    <t>2607</t>
  </si>
  <si>
    <t>247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</si>
  <si>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</si>
  <si>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</si>
  <si>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</si>
  <si>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за счет безвозмездных перечислений нефинансовым организациям государственного сектора на продукцию</t>
  </si>
  <si>
    <t>2609</t>
  </si>
  <si>
    <t>249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</si>
  <si>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</si>
  <si>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2611</t>
  </si>
  <si>
    <t>24A</t>
  </si>
  <si>
    <t>24B</t>
  </si>
  <si>
    <t>2612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</si>
  <si>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</si>
  <si>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</si>
  <si>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2701</t>
  </si>
  <si>
    <t>2702</t>
  </si>
  <si>
    <t>2703</t>
  </si>
  <si>
    <t>2800</t>
  </si>
  <si>
    <t>2801</t>
  </si>
  <si>
    <t>в том числе:
за счет пенсий, пособий и выплат по пенсионному, социальному и медицинскому страхованию</t>
  </si>
  <si>
    <t>за счет пособий по социальной помощи населению в денежной форме</t>
  </si>
  <si>
    <t>за счет пособий по социальной помощи населению в натуральной форме</t>
  </si>
  <si>
    <t>2802</t>
  </si>
  <si>
    <t>2803</t>
  </si>
  <si>
    <t>2804</t>
  </si>
  <si>
    <t>264</t>
  </si>
  <si>
    <t>за счет пенсий, пособий, выплачиваемых работодателями, нанимателями бывшим работникам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</si>
  <si>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</si>
  <si>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</si>
  <si>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</si>
  <si>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</si>
  <si>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</si>
  <si>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за счет социальных компенсаций персоналу в натуральной форме</t>
  </si>
  <si>
    <t>2807</t>
  </si>
  <si>
    <t>267</t>
  </si>
  <si>
    <t>266</t>
  </si>
  <si>
    <t>2900</t>
  </si>
  <si>
    <t>2901</t>
  </si>
  <si>
    <t>за счет безвозмездных перечислений капитального характера организациям</t>
  </si>
  <si>
    <t>3000</t>
  </si>
  <si>
    <t>3001</t>
  </si>
  <si>
    <t>3002</t>
  </si>
  <si>
    <t>за счет безвозмездных перечислений капитального характера финансовым организациям государственного сектора</t>
  </si>
  <si>
    <t>Форма 0503323  с. 7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</si>
  <si>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</si>
  <si>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3003</t>
  </si>
  <si>
    <t>за счет безвозмездных перечислений капитального характера нефинансовым организациям государственного сектора</t>
  </si>
  <si>
    <t>3004</t>
  </si>
  <si>
    <t>284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</si>
  <si>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</si>
  <si>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3005</t>
  </si>
  <si>
    <t>285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</si>
  <si>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</si>
  <si>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3006</t>
  </si>
  <si>
    <t>286</t>
  </si>
  <si>
    <t>3100</t>
  </si>
  <si>
    <t>3101</t>
  </si>
  <si>
    <t>3102</t>
  </si>
  <si>
    <t>за счет уплаты штрафов за нарушение законодательства о закупках и нарушение условий контрактов (договоров)</t>
  </si>
  <si>
    <t>3103</t>
  </si>
  <si>
    <t>3104</t>
  </si>
  <si>
    <t>3105</t>
  </si>
  <si>
    <t>за счет уплаты других экономических 
санкций</t>
  </si>
  <si>
    <t>за счет уплаты иных выплат текущего характера физическим лицам</t>
  </si>
  <si>
    <t>3106</t>
  </si>
  <si>
    <t>за счет уплаты иных выплат текущего характера организациям</t>
  </si>
  <si>
    <t>3107</t>
  </si>
  <si>
    <t>297</t>
  </si>
  <si>
    <t>за счет уплаты иных выплат капитального характера физическим лицам</t>
  </si>
  <si>
    <t>3108</t>
  </si>
  <si>
    <t>298</t>
  </si>
  <si>
    <t>за счет уплаты иных выплат капитального характера организациям</t>
  </si>
  <si>
    <t>3109</t>
  </si>
  <si>
    <t>299</t>
  </si>
  <si>
    <t>3110</t>
  </si>
  <si>
    <t>за счет приобретения товаров и материальных запасов</t>
  </si>
  <si>
    <t>из них:
лекарственных препаратов и материалов, применяемых в медицинских целях</t>
  </si>
  <si>
    <t>3111</t>
  </si>
  <si>
    <t>3112</t>
  </si>
  <si>
    <t>3113</t>
  </si>
  <si>
    <t>3114</t>
  </si>
  <si>
    <t>3115</t>
  </si>
  <si>
    <t>345</t>
  </si>
  <si>
    <t>прочих оборотных запасов (материалов)</t>
  </si>
  <si>
    <t>3116</t>
  </si>
  <si>
    <t>346</t>
  </si>
  <si>
    <t>материальных запасов однократного применения</t>
  </si>
  <si>
    <t>3117</t>
  </si>
  <si>
    <t>349</t>
  </si>
  <si>
    <t>3200</t>
  </si>
  <si>
    <t>3300</t>
  </si>
  <si>
    <t>3310</t>
  </si>
  <si>
    <t>3320</t>
  </si>
  <si>
    <t>3330</t>
  </si>
  <si>
    <t>3340</t>
  </si>
  <si>
    <t>из них:
прочих оборотных запасов (материалов)</t>
  </si>
  <si>
    <t>3346</t>
  </si>
  <si>
    <t>материальных запасов для целей капитальных вложений</t>
  </si>
  <si>
    <t>3347</t>
  </si>
  <si>
    <t>347</t>
  </si>
  <si>
    <t>Форма 0503323  с. 8</t>
  </si>
  <si>
    <t>на приобретение услуг, работ для целей капитальных вложений</t>
  </si>
  <si>
    <t>3390</t>
  </si>
  <si>
    <t>на приобретение финансовых активов:</t>
  </si>
  <si>
    <t>3400</t>
  </si>
  <si>
    <t>из них:
ценных бумаг, кроме акций и иных 
финансовых инструментов</t>
  </si>
  <si>
    <t>3410</t>
  </si>
  <si>
    <t>3420</t>
  </si>
  <si>
    <t>по предоставленным заимствованиям</t>
  </si>
  <si>
    <t>3430</t>
  </si>
  <si>
    <t>из них:
бюджетам бюджетной системы 
Российской Федерации</t>
  </si>
  <si>
    <t>3431</t>
  </si>
  <si>
    <t>541</t>
  </si>
  <si>
    <t>государственным (муниципальным) автономным учреждениям</t>
  </si>
  <si>
    <t>3432</t>
  </si>
  <si>
    <t>542</t>
  </si>
  <si>
    <t>финансовым и нефинансовым организациям государственного сектора</t>
  </si>
  <si>
    <t>3433</t>
  </si>
  <si>
    <t>543</t>
  </si>
  <si>
    <t>иным нефинансовым организациям</t>
  </si>
  <si>
    <t>3434</t>
  </si>
  <si>
    <t>544</t>
  </si>
  <si>
    <t>иным финансовым организациям</t>
  </si>
  <si>
    <t>3435</t>
  </si>
  <si>
    <t>545</t>
  </si>
  <si>
    <t>3436</t>
  </si>
  <si>
    <t>546</t>
  </si>
  <si>
    <t>физическим лицам</t>
  </si>
  <si>
    <t>3437</t>
  </si>
  <si>
    <t>547</t>
  </si>
  <si>
    <t>наднациональным организациям и правительствам иностранных государств</t>
  </si>
  <si>
    <t>3438</t>
  </si>
  <si>
    <t>548</t>
  </si>
  <si>
    <t>нерезидентам</t>
  </si>
  <si>
    <t>3439</t>
  </si>
  <si>
    <t>549</t>
  </si>
  <si>
    <t>иных финансовых актов</t>
  </si>
  <si>
    <t>3440</t>
  </si>
  <si>
    <t>Выбытия по финансовым операциям - 
всего</t>
  </si>
  <si>
    <t>3600</t>
  </si>
  <si>
    <t>в том числе:
на погашение государственного (муниципального) долга</t>
  </si>
  <si>
    <t>3800</t>
  </si>
  <si>
    <r>
      <rPr>
        <sz val="8"/>
        <rFont val="Arial Cyr"/>
        <family val="0"/>
      </rPr>
      <t>из них:</t>
    </r>
    <r>
      <rPr>
        <i/>
        <sz val="8"/>
        <rFont val="Arial Cyr"/>
        <family val="0"/>
      </rPr>
      <t xml:space="preserve">
по внутренним привлеченным заимствованиям</t>
    </r>
  </si>
  <si>
    <t xml:space="preserve">
по внешним привлеченным заимствованиям</t>
  </si>
  <si>
    <t>3810</t>
  </si>
  <si>
    <t>3820</t>
  </si>
  <si>
    <t>3900</t>
  </si>
  <si>
    <t>Форма 0503323  с. 9</t>
  </si>
  <si>
    <t>4000</t>
  </si>
  <si>
    <t>4100</t>
  </si>
  <si>
    <t>4200</t>
  </si>
  <si>
    <t>4210</t>
  </si>
  <si>
    <t>4220</t>
  </si>
  <si>
    <t>ИЗМЕНЕНИЕ ОСТАТКОВ СРЕДСТВ -ВСЕГО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</si>
  <si>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</si>
  <si>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</si>
  <si>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</si>
  <si>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</si>
  <si>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</si>
  <si>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</si>
  <si>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</si>
  <si>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</si>
  <si>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</si>
  <si>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</si>
  <si>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4620</t>
  </si>
  <si>
    <t>4630</t>
  </si>
  <si>
    <t>4640</t>
  </si>
  <si>
    <t>5000</t>
  </si>
  <si>
    <t>5010</t>
  </si>
  <si>
    <t>5020</t>
  </si>
  <si>
    <t>5030</t>
  </si>
  <si>
    <t>4300</t>
  </si>
  <si>
    <r>
      <t xml:space="preserve">Код 
по </t>
    </r>
    <r>
      <rPr>
        <sz val="7"/>
        <rFont val="Arial Cyr"/>
        <family val="0"/>
      </rPr>
      <t>КОСГУ</t>
    </r>
  </si>
  <si>
    <t>2304</t>
  </si>
  <si>
    <t>291</t>
  </si>
  <si>
    <t>от оказания услуг по программе обязательного медицинского страхования</t>
  </si>
  <si>
    <t>по предоставленным заимствованиям некоммерческим организациям и физическим лицам - производителям товаров, работ, услуг</t>
  </si>
  <si>
    <t>в том числе:
за счет безвозмездных перечислений текущего характера государственным (муниципальным) учреждениям</t>
  </si>
  <si>
    <t>в том числе:
за счет безвозмездных перечислений капитального характера государственным (муниципальным) учреждениям</t>
  </si>
  <si>
    <t>Бюджет Шимского муниципального района</t>
  </si>
  <si>
    <t>01 января 2021 г.</t>
  </si>
  <si>
    <t>02290539</t>
  </si>
  <si>
    <t>Комитет финансов Администрации Шимского муниципального района</t>
  </si>
  <si>
    <t>5319000452</t>
  </si>
  <si>
    <t>ГОД</t>
  </si>
  <si>
    <t>5</t>
  </si>
  <si>
    <t>01.01.2021</t>
  </si>
  <si>
    <t>3</t>
  </si>
  <si>
    <t>792</t>
  </si>
  <si>
    <t>500</t>
  </si>
  <si>
    <t>49655000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</si>
</sst>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color indexed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hair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1" applyNumberFormat="0" applyAlignment="0" applyProtection="0"/>
    <xf numFmtId="0" fontId="8" fillId="27" borderId="2" applyNumberFormat="0" applyAlignment="0" applyProtection="0"/>
    <xf numFmtId="0" fontId="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8" borderId="7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wrapText="1" indent="3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49" fontId="23" fillId="0" borderId="0" xfId="0" applyNumberFormat="1" applyFont="1" applyBorder="1" applyAlignment="1" applyProtection="1">
      <alignment horizontal="center"/>
      <protection/>
    </xf>
    <xf numFmtId="49" fontId="2" fillId="32" borderId="14" xfId="0" applyNumberFormat="1" applyFont="1" applyFill="1" applyBorder="1" applyAlignment="1" applyProtection="1">
      <alignment horizontal="center" vertical="center"/>
      <protection/>
    </xf>
    <xf numFmtId="49" fontId="2" fillId="32" borderId="10" xfId="0" applyNumberFormat="1" applyFont="1" applyFill="1" applyBorder="1" applyAlignment="1" applyProtection="1">
      <alignment horizontal="center" vertical="center"/>
      <protection/>
    </xf>
    <xf numFmtId="49" fontId="2" fillId="33" borderId="21" xfId="0" applyNumberFormat="1" applyFont="1" applyFill="1" applyBorder="1" applyAlignment="1" applyProtection="1">
      <alignment horizontal="center" vertical="center"/>
      <protection/>
    </xf>
    <xf numFmtId="49" fontId="2" fillId="33" borderId="22" xfId="0" applyNumberFormat="1" applyFont="1" applyFill="1" applyBorder="1" applyAlignment="1" applyProtection="1">
      <alignment horizontal="center" vertical="center"/>
      <protection/>
    </xf>
    <xf numFmtId="49" fontId="2" fillId="32" borderId="12" xfId="0" applyNumberFormat="1" applyFont="1" applyFill="1" applyBorder="1" applyAlignment="1" applyProtection="1">
      <alignment horizontal="center"/>
      <protection/>
    </xf>
    <xf numFmtId="49" fontId="2" fillId="32" borderId="13" xfId="0" applyNumberFormat="1" applyFont="1" applyFill="1" applyBorder="1" applyAlignment="1" applyProtection="1">
      <alignment horizontal="center"/>
      <protection/>
    </xf>
    <xf numFmtId="49" fontId="2" fillId="32" borderId="14" xfId="0" applyNumberFormat="1" applyFont="1" applyFill="1" applyBorder="1" applyAlignment="1" applyProtection="1">
      <alignment horizontal="center"/>
      <protection/>
    </xf>
    <xf numFmtId="49" fontId="2" fillId="32" borderId="10" xfId="0" applyNumberFormat="1" applyFont="1" applyFill="1" applyBorder="1" applyAlignment="1" applyProtection="1">
      <alignment horizontal="center"/>
      <protection/>
    </xf>
    <xf numFmtId="49" fontId="2" fillId="33" borderId="23" xfId="0" applyNumberFormat="1" applyFont="1" applyFill="1" applyBorder="1" applyAlignment="1" applyProtection="1">
      <alignment horizontal="center"/>
      <protection/>
    </xf>
    <xf numFmtId="49" fontId="2" fillId="33" borderId="24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4" fillId="33" borderId="25" xfId="0" applyFont="1" applyFill="1" applyBorder="1" applyAlignment="1" applyProtection="1">
      <alignment horizontal="center"/>
      <protection/>
    </xf>
    <xf numFmtId="0" fontId="25" fillId="32" borderId="26" xfId="0" applyFont="1" applyFill="1" applyBorder="1" applyAlignment="1" applyProtection="1">
      <alignment horizontal="left"/>
      <protection/>
    </xf>
    <xf numFmtId="0" fontId="25" fillId="32" borderId="27" xfId="0" applyFont="1" applyFill="1" applyBorder="1" applyAlignment="1" applyProtection="1">
      <alignment horizontal="left"/>
      <protection/>
    </xf>
    <xf numFmtId="0" fontId="2" fillId="32" borderId="28" xfId="0" applyFont="1" applyFill="1" applyBorder="1" applyAlignment="1" applyProtection="1">
      <alignment horizontal="left" wrapText="1" indent="1"/>
      <protection/>
    </xf>
    <xf numFmtId="0" fontId="26" fillId="0" borderId="28" xfId="0" applyFont="1" applyFill="1" applyBorder="1" applyAlignment="1" applyProtection="1">
      <alignment horizontal="left" wrapText="1" indent="2"/>
      <protection/>
    </xf>
    <xf numFmtId="0" fontId="26" fillId="0" borderId="29" xfId="0" applyFont="1" applyFill="1" applyBorder="1" applyAlignment="1" applyProtection="1">
      <alignment horizontal="left" wrapText="1" indent="2"/>
      <protection/>
    </xf>
    <xf numFmtId="0" fontId="26" fillId="0" borderId="30" xfId="0" applyFont="1" applyFill="1" applyBorder="1" applyAlignment="1" applyProtection="1">
      <alignment horizontal="left" wrapText="1" indent="2"/>
      <protection/>
    </xf>
    <xf numFmtId="0" fontId="2" fillId="32" borderId="27" xfId="0" applyFont="1" applyFill="1" applyBorder="1" applyAlignment="1" applyProtection="1">
      <alignment horizontal="left" wrapText="1" indent="1"/>
      <protection/>
    </xf>
    <xf numFmtId="0" fontId="2" fillId="32" borderId="30" xfId="0" applyFont="1" applyFill="1" applyBorder="1" applyAlignment="1" applyProtection="1">
      <alignment horizontal="left" wrapText="1" indent="1"/>
      <protection/>
    </xf>
    <xf numFmtId="0" fontId="26" fillId="0" borderId="26" xfId="0" applyFont="1" applyFill="1" applyBorder="1" applyAlignment="1" applyProtection="1">
      <alignment horizontal="left" wrapText="1" indent="2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0" fontId="24" fillId="33" borderId="33" xfId="0" applyFont="1" applyFill="1" applyBorder="1" applyAlignment="1" applyProtection="1">
      <alignment horizontal="center" wrapText="1"/>
      <protection/>
    </xf>
    <xf numFmtId="0" fontId="25" fillId="32" borderId="26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left" wrapText="1" indent="2"/>
      <protection/>
    </xf>
    <xf numFmtId="0" fontId="26" fillId="0" borderId="27" xfId="0" applyFont="1" applyFill="1" applyBorder="1" applyAlignment="1" applyProtection="1">
      <alignment horizontal="left" wrapText="1" indent="2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/>
      <protection/>
    </xf>
    <xf numFmtId="49" fontId="0" fillId="0" borderId="36" xfId="0" applyNumberFormat="1" applyFont="1" applyBorder="1" applyAlignment="1" applyProtection="1">
      <alignment horizontal="center"/>
      <protection/>
    </xf>
    <xf numFmtId="14" fontId="0" fillId="0" borderId="37" xfId="0" applyNumberFormat="1" applyFont="1" applyBorder="1" applyAlignment="1" applyProtection="1">
      <alignment horizontal="center" vertical="center"/>
      <protection/>
    </xf>
    <xf numFmtId="49" fontId="0" fillId="0" borderId="37" xfId="0" applyNumberFormat="1" applyFont="1" applyBorder="1" applyAlignment="1" applyProtection="1">
      <alignment horizontal="center" vertical="center"/>
      <protection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/>
      <protection/>
    </xf>
    <xf numFmtId="172" fontId="2" fillId="33" borderId="39" xfId="0" applyNumberFormat="1" applyFont="1" applyFill="1" applyBorder="1" applyAlignment="1" applyProtection="1">
      <alignment horizontal="right" wrapText="1"/>
      <protection/>
    </xf>
    <xf numFmtId="172" fontId="2" fillId="33" borderId="40" xfId="0" applyNumberFormat="1" applyFont="1" applyFill="1" applyBorder="1" applyAlignment="1" applyProtection="1">
      <alignment horizontal="right" wrapText="1"/>
      <protection/>
    </xf>
    <xf numFmtId="172" fontId="2" fillId="32" borderId="13" xfId="0" applyNumberFormat="1" applyFont="1" applyFill="1" applyBorder="1" applyAlignment="1" applyProtection="1">
      <alignment horizontal="right" wrapText="1"/>
      <protection/>
    </xf>
    <xf numFmtId="172" fontId="2" fillId="32" borderId="41" xfId="0" applyNumberFormat="1" applyFont="1" applyFill="1" applyBorder="1" applyAlignment="1" applyProtection="1">
      <alignment horizontal="right" wrapText="1"/>
      <protection/>
    </xf>
    <xf numFmtId="172" fontId="2" fillId="0" borderId="13" xfId="0" applyNumberFormat="1" applyFont="1" applyBorder="1" applyAlignment="1" applyProtection="1">
      <alignment horizontal="right" wrapText="1"/>
      <protection locked="0"/>
    </xf>
    <xf numFmtId="172" fontId="2" fillId="0" borderId="42" xfId="0" applyNumberFormat="1" applyFont="1" applyBorder="1" applyAlignment="1" applyProtection="1">
      <alignment horizontal="right" wrapText="1"/>
      <protection locked="0"/>
    </xf>
    <xf numFmtId="172" fontId="2" fillId="0" borderId="41" xfId="0" applyNumberFormat="1" applyFont="1" applyBorder="1" applyAlignment="1" applyProtection="1">
      <alignment horizontal="right" wrapText="1"/>
      <protection locked="0"/>
    </xf>
    <xf numFmtId="172" fontId="2" fillId="0" borderId="16" xfId="0" applyNumberFormat="1" applyFont="1" applyBorder="1" applyAlignment="1" applyProtection="1">
      <alignment horizontal="right" wrapText="1"/>
      <protection locked="0"/>
    </xf>
    <xf numFmtId="172" fontId="2" fillId="32" borderId="10" xfId="0" applyNumberFormat="1" applyFont="1" applyFill="1" applyBorder="1" applyAlignment="1" applyProtection="1">
      <alignment horizontal="right" wrapText="1"/>
      <protection/>
    </xf>
    <xf numFmtId="172" fontId="2" fillId="32" borderId="43" xfId="0" applyNumberFormat="1" applyFont="1" applyFill="1" applyBorder="1" applyAlignment="1" applyProtection="1">
      <alignment horizontal="right" wrapText="1"/>
      <protection/>
    </xf>
    <xf numFmtId="172" fontId="2" fillId="0" borderId="13" xfId="0" applyNumberFormat="1" applyFont="1" applyFill="1" applyBorder="1" applyAlignment="1" applyProtection="1">
      <alignment horizontal="right" wrapText="1"/>
      <protection locked="0"/>
    </xf>
    <xf numFmtId="172" fontId="2" fillId="0" borderId="42" xfId="0" applyNumberFormat="1" applyFont="1" applyFill="1" applyBorder="1" applyAlignment="1" applyProtection="1">
      <alignment horizontal="right" wrapText="1"/>
      <protection locked="0"/>
    </xf>
    <xf numFmtId="172" fontId="2" fillId="0" borderId="41" xfId="0" applyNumberFormat="1" applyFont="1" applyFill="1" applyBorder="1" applyAlignment="1" applyProtection="1">
      <alignment horizontal="right" wrapText="1"/>
      <protection locked="0"/>
    </xf>
    <xf numFmtId="172" fontId="2" fillId="32" borderId="42" xfId="0" applyNumberFormat="1" applyFont="1" applyFill="1" applyBorder="1" applyAlignment="1" applyProtection="1">
      <alignment horizontal="right" wrapText="1"/>
      <protection/>
    </xf>
    <xf numFmtId="172" fontId="2" fillId="0" borderId="20" xfId="0" applyNumberFormat="1" applyFont="1" applyBorder="1" applyAlignment="1" applyProtection="1">
      <alignment horizontal="right" wrapText="1"/>
      <protection locked="0"/>
    </xf>
    <xf numFmtId="172" fontId="2" fillId="32" borderId="20" xfId="0" applyNumberFormat="1" applyFont="1" applyFill="1" applyBorder="1" applyAlignment="1" applyProtection="1">
      <alignment horizontal="right" wrapText="1"/>
      <protection/>
    </xf>
    <xf numFmtId="172" fontId="2" fillId="0" borderId="44" xfId="0" applyNumberFormat="1" applyFont="1" applyBorder="1" applyAlignment="1" applyProtection="1">
      <alignment horizontal="right" wrapText="1"/>
      <protection locked="0"/>
    </xf>
    <xf numFmtId="172" fontId="2" fillId="32" borderId="35" xfId="0" applyNumberFormat="1" applyFont="1" applyFill="1" applyBorder="1" applyAlignment="1" applyProtection="1">
      <alignment horizontal="right" wrapText="1"/>
      <protection/>
    </xf>
    <xf numFmtId="172" fontId="2" fillId="0" borderId="35" xfId="0" applyNumberFormat="1" applyFont="1" applyBorder="1" applyAlignment="1" applyProtection="1">
      <alignment horizontal="right" wrapText="1"/>
      <protection locked="0"/>
    </xf>
    <xf numFmtId="172" fontId="2" fillId="0" borderId="32" xfId="0" applyNumberFormat="1" applyFont="1" applyBorder="1" applyAlignment="1" applyProtection="1">
      <alignment horizontal="right" wrapText="1"/>
      <protection locked="0"/>
    </xf>
    <xf numFmtId="172" fontId="2" fillId="0" borderId="45" xfId="0" applyNumberFormat="1" applyFont="1" applyBorder="1" applyAlignment="1" applyProtection="1">
      <alignment horizontal="right" wrapText="1"/>
      <protection locked="0"/>
    </xf>
    <xf numFmtId="172" fontId="2" fillId="32" borderId="11" xfId="0" applyNumberFormat="1" applyFont="1" applyFill="1" applyBorder="1" applyAlignment="1" applyProtection="1">
      <alignment horizontal="right" wrapText="1"/>
      <protection/>
    </xf>
    <xf numFmtId="172" fontId="2" fillId="0" borderId="10" xfId="0" applyNumberFormat="1" applyFont="1" applyBorder="1" applyAlignment="1" applyProtection="1">
      <alignment horizontal="right" wrapText="1"/>
      <protection locked="0"/>
    </xf>
    <xf numFmtId="172" fontId="2" fillId="32" borderId="32" xfId="0" applyNumberFormat="1" applyFont="1" applyFill="1" applyBorder="1" applyAlignment="1" applyProtection="1">
      <alignment horizontal="right" wrapText="1"/>
      <protection/>
    </xf>
    <xf numFmtId="172" fontId="2" fillId="32" borderId="39" xfId="0" applyNumberFormat="1" applyFont="1" applyFill="1" applyBorder="1" applyAlignment="1" applyProtection="1">
      <alignment horizontal="right" wrapText="1"/>
      <protection/>
    </xf>
    <xf numFmtId="172" fontId="2" fillId="0" borderId="46" xfId="0" applyNumberFormat="1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right" indent="1"/>
      <protection/>
    </xf>
    <xf numFmtId="0" fontId="2" fillId="0" borderId="0" xfId="0" applyFont="1" applyAlignment="1" applyProtection="1">
      <alignment horizontal="right" indent="1"/>
      <protection/>
    </xf>
    <xf numFmtId="49" fontId="0" fillId="0" borderId="0" xfId="0" applyNumberFormat="1" applyFont="1" applyAlignment="1" applyProtection="1">
      <alignment/>
      <protection/>
    </xf>
    <xf numFmtId="172" fontId="2" fillId="33" borderId="47" xfId="0" applyNumberFormat="1" applyFont="1" applyFill="1" applyBorder="1" applyAlignment="1" applyProtection="1">
      <alignment horizontal="right" wrapText="1"/>
      <protection/>
    </xf>
    <xf numFmtId="172" fontId="2" fillId="0" borderId="48" xfId="0" applyNumberFormat="1" applyFont="1" applyBorder="1" applyAlignment="1" applyProtection="1">
      <alignment horizontal="right" wrapText="1"/>
      <protection locked="0"/>
    </xf>
    <xf numFmtId="172" fontId="2" fillId="32" borderId="48" xfId="0" applyNumberFormat="1" applyFont="1" applyFill="1" applyBorder="1" applyAlignment="1" applyProtection="1">
      <alignment horizontal="right" wrapText="1"/>
      <protection/>
    </xf>
    <xf numFmtId="172" fontId="2" fillId="0" borderId="49" xfId="0" applyNumberFormat="1" applyFont="1" applyBorder="1" applyAlignment="1" applyProtection="1">
      <alignment horizontal="right" wrapText="1"/>
      <protection locked="0"/>
    </xf>
    <xf numFmtId="172" fontId="2" fillId="0" borderId="20" xfId="0" applyNumberFormat="1" applyFont="1" applyFill="1" applyBorder="1" applyAlignment="1" applyProtection="1">
      <alignment horizontal="right" wrapText="1"/>
      <protection locked="0"/>
    </xf>
    <xf numFmtId="0" fontId="26" fillId="0" borderId="50" xfId="0" applyFont="1" applyFill="1" applyBorder="1" applyAlignment="1" applyProtection="1">
      <alignment horizontal="left" wrapText="1" indent="2"/>
      <protection/>
    </xf>
    <xf numFmtId="49" fontId="2" fillId="0" borderId="51" xfId="0" applyNumberFormat="1" applyFont="1" applyBorder="1" applyAlignment="1" applyProtection="1">
      <alignment horizontal="right"/>
      <protection/>
    </xf>
    <xf numFmtId="172" fontId="2" fillId="32" borderId="24" xfId="0" applyNumberFormat="1" applyFont="1" applyFill="1" applyBorder="1" applyAlignment="1" applyProtection="1">
      <alignment horizontal="right" wrapText="1"/>
      <protection/>
    </xf>
    <xf numFmtId="49" fontId="2" fillId="0" borderId="52" xfId="0" applyNumberFormat="1" applyFont="1" applyBorder="1" applyAlignment="1" applyProtection="1">
      <alignment/>
      <protection/>
    </xf>
    <xf numFmtId="0" fontId="2" fillId="0" borderId="50" xfId="0" applyFont="1" applyFill="1" applyBorder="1" applyAlignment="1" applyProtection="1">
      <alignment horizontal="left" wrapText="1" indent="1"/>
      <protection/>
    </xf>
    <xf numFmtId="172" fontId="2" fillId="0" borderId="11" xfId="0" applyNumberFormat="1" applyFont="1" applyBorder="1" applyAlignment="1" applyProtection="1">
      <alignment horizontal="right" wrapText="1"/>
      <protection locked="0"/>
    </xf>
    <xf numFmtId="172" fontId="2" fillId="0" borderId="18" xfId="0" applyNumberFormat="1" applyFont="1" applyBorder="1" applyAlignment="1" applyProtection="1">
      <alignment horizontal="right" wrapText="1"/>
      <protection locked="0"/>
    </xf>
    <xf numFmtId="49" fontId="2" fillId="0" borderId="14" xfId="0" applyNumberFormat="1" applyFont="1" applyFill="1" applyBorder="1" applyAlignment="1" applyProtection="1">
      <alignment horizontal="center"/>
      <protection/>
    </xf>
    <xf numFmtId="172" fontId="2" fillId="0" borderId="53" xfId="0" applyNumberFormat="1" applyFont="1" applyBorder="1" applyAlignment="1" applyProtection="1">
      <alignment horizontal="right" wrapText="1"/>
      <protection locked="0"/>
    </xf>
    <xf numFmtId="49" fontId="2" fillId="0" borderId="31" xfId="0" applyNumberFormat="1" applyFont="1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172" fontId="2" fillId="0" borderId="54" xfId="0" applyNumberFormat="1" applyFont="1" applyBorder="1" applyAlignment="1" applyProtection="1">
      <alignment horizontal="right" wrapText="1"/>
      <protection locked="0"/>
    </xf>
    <xf numFmtId="49" fontId="4" fillId="0" borderId="0" xfId="0" applyNumberFormat="1" applyFont="1" applyBorder="1" applyAlignment="1" applyProtection="1">
      <alignment horizontal="left"/>
      <protection/>
    </xf>
    <xf numFmtId="0" fontId="25" fillId="32" borderId="26" xfId="0" applyFont="1" applyFill="1" applyBorder="1" applyAlignment="1" applyProtection="1">
      <alignment horizontal="left" wrapText="1"/>
      <protection/>
    </xf>
    <xf numFmtId="49" fontId="2" fillId="32" borderId="20" xfId="0" applyNumberFormat="1" applyFont="1" applyFill="1" applyBorder="1" applyAlignment="1" applyProtection="1">
      <alignment horizontal="center"/>
      <protection/>
    </xf>
    <xf numFmtId="172" fontId="2" fillId="32" borderId="44" xfId="0" applyNumberFormat="1" applyFont="1" applyFill="1" applyBorder="1" applyAlignment="1" applyProtection="1">
      <alignment horizontal="right" wrapText="1"/>
      <protection/>
    </xf>
    <xf numFmtId="172" fontId="2" fillId="32" borderId="16" xfId="0" applyNumberFormat="1" applyFont="1" applyFill="1" applyBorder="1" applyAlignment="1" applyProtection="1">
      <alignment horizontal="right" wrapText="1"/>
      <protection/>
    </xf>
    <xf numFmtId="172" fontId="2" fillId="0" borderId="55" xfId="0" applyNumberFormat="1" applyFont="1" applyBorder="1" applyAlignment="1" applyProtection="1">
      <alignment horizontal="right" wrapText="1"/>
      <protection locked="0"/>
    </xf>
    <xf numFmtId="0" fontId="2" fillId="0" borderId="49" xfId="0" applyFont="1" applyBorder="1" applyAlignment="1" applyProtection="1">
      <alignment horizontal="center" vertical="center"/>
      <protection/>
    </xf>
    <xf numFmtId="172" fontId="2" fillId="32" borderId="18" xfId="0" applyNumberFormat="1" applyFont="1" applyFill="1" applyBorder="1" applyAlignment="1" applyProtection="1">
      <alignment horizontal="right" wrapText="1"/>
      <protection/>
    </xf>
    <xf numFmtId="172" fontId="2" fillId="0" borderId="56" xfId="0" applyNumberFormat="1" applyFont="1" applyBorder="1" applyAlignment="1" applyProtection="1">
      <alignment horizontal="right" wrapText="1"/>
      <protection locked="0"/>
    </xf>
    <xf numFmtId="172" fontId="2" fillId="0" borderId="57" xfId="0" applyNumberFormat="1" applyFont="1" applyBorder="1" applyAlignment="1" applyProtection="1">
      <alignment horizontal="right" wrapText="1"/>
      <protection locked="0"/>
    </xf>
    <xf numFmtId="0" fontId="26" fillId="0" borderId="46" xfId="0" applyFont="1" applyFill="1" applyBorder="1" applyAlignment="1" applyProtection="1">
      <alignment horizontal="left" wrapText="1" indent="2"/>
      <protection/>
    </xf>
    <xf numFmtId="172" fontId="2" fillId="32" borderId="58" xfId="0" applyNumberFormat="1" applyFont="1" applyFill="1" applyBorder="1" applyAlignment="1" applyProtection="1">
      <alignment horizontal="right" wrapText="1"/>
      <protection/>
    </xf>
    <xf numFmtId="172" fontId="2" fillId="0" borderId="58" xfId="0" applyNumberFormat="1" applyFont="1" applyBorder="1" applyAlignment="1" applyProtection="1">
      <alignment horizontal="right" wrapText="1"/>
      <protection locked="0"/>
    </xf>
    <xf numFmtId="172" fontId="2" fillId="32" borderId="59" xfId="0" applyNumberFormat="1" applyFont="1" applyFill="1" applyBorder="1" applyAlignment="1" applyProtection="1">
      <alignment horizontal="right" wrapText="1"/>
      <protection/>
    </xf>
    <xf numFmtId="172" fontId="2" fillId="0" borderId="59" xfId="0" applyNumberFormat="1" applyFont="1" applyBorder="1" applyAlignment="1" applyProtection="1">
      <alignment horizontal="right" wrapText="1"/>
      <protection locked="0"/>
    </xf>
    <xf numFmtId="172" fontId="2" fillId="0" borderId="60" xfId="0" applyNumberFormat="1" applyFont="1" applyBorder="1" applyAlignment="1" applyProtection="1">
      <alignment horizontal="right" wrapText="1"/>
      <protection locked="0"/>
    </xf>
    <xf numFmtId="172" fontId="2" fillId="0" borderId="43" xfId="0" applyNumberFormat="1" applyFont="1" applyBorder="1" applyAlignment="1" applyProtection="1">
      <alignment horizontal="right" wrapText="1"/>
      <protection locked="0"/>
    </xf>
    <xf numFmtId="49" fontId="2" fillId="34" borderId="14" xfId="0" applyNumberFormat="1" applyFont="1" applyFill="1" applyBorder="1" applyAlignment="1" applyProtection="1">
      <alignment horizontal="center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0" fontId="2" fillId="34" borderId="30" xfId="0" applyFont="1" applyFill="1" applyBorder="1" applyAlignment="1" applyProtection="1">
      <alignment horizontal="left" wrapText="1" indent="1"/>
      <protection/>
    </xf>
    <xf numFmtId="172" fontId="2" fillId="34" borderId="20" xfId="0" applyNumberFormat="1" applyFont="1" applyFill="1" applyBorder="1" applyAlignment="1" applyProtection="1">
      <alignment horizontal="right" wrapText="1"/>
      <protection locked="0"/>
    </xf>
    <xf numFmtId="0" fontId="26" fillId="0" borderId="28" xfId="0" applyFont="1" applyFill="1" applyBorder="1" applyAlignment="1" applyProtection="1">
      <alignment horizontal="left" wrapText="1" indent="1"/>
      <protection/>
    </xf>
    <xf numFmtId="172" fontId="2" fillId="0" borderId="10" xfId="0" applyNumberFormat="1" applyFont="1" applyFill="1" applyBorder="1" applyAlignment="1" applyProtection="1">
      <alignment horizontal="right" wrapText="1"/>
      <protection locked="0"/>
    </xf>
    <xf numFmtId="172" fontId="2" fillId="0" borderId="61" xfId="0" applyNumberFormat="1" applyFont="1" applyBorder="1" applyAlignment="1" applyProtection="1">
      <alignment horizontal="right" wrapText="1"/>
      <protection locked="0"/>
    </xf>
    <xf numFmtId="0" fontId="2" fillId="0" borderId="34" xfId="0" applyFont="1" applyBorder="1" applyAlignment="1" applyProtection="1">
      <alignment horizontal="center" vertical="center"/>
      <protection/>
    </xf>
    <xf numFmtId="49" fontId="2" fillId="34" borderId="23" xfId="0" applyNumberFormat="1" applyFont="1" applyFill="1" applyBorder="1" applyAlignment="1" applyProtection="1">
      <alignment horizontal="center"/>
      <protection/>
    </xf>
    <xf numFmtId="49" fontId="2" fillId="34" borderId="24" xfId="0" applyNumberFormat="1" applyFont="1" applyFill="1" applyBorder="1" applyAlignment="1" applyProtection="1">
      <alignment horizontal="center"/>
      <protection/>
    </xf>
    <xf numFmtId="172" fontId="2" fillId="0" borderId="24" xfId="0" applyNumberFormat="1" applyFont="1" applyBorder="1" applyAlignment="1" applyProtection="1">
      <alignment horizontal="right" wrapText="1"/>
      <protection locked="0"/>
    </xf>
    <xf numFmtId="172" fontId="2" fillId="0" borderId="39" xfId="0" applyNumberFormat="1" applyFont="1" applyBorder="1" applyAlignment="1" applyProtection="1">
      <alignment horizontal="right" wrapText="1"/>
      <protection locked="0"/>
    </xf>
    <xf numFmtId="172" fontId="2" fillId="0" borderId="40" xfId="0" applyNumberFormat="1" applyFont="1" applyBorder="1" applyAlignment="1" applyProtection="1">
      <alignment horizontal="right" wrapText="1"/>
      <protection locked="0"/>
    </xf>
    <xf numFmtId="0" fontId="26" fillId="0" borderId="0" xfId="0" applyFont="1" applyAlignment="1" applyProtection="1">
      <alignment horizontal="left" wrapText="1" indent="1"/>
      <protection/>
    </xf>
    <xf numFmtId="0" fontId="26" fillId="0" borderId="50" xfId="0" applyFont="1" applyFill="1" applyBorder="1" applyAlignment="1" applyProtection="1">
      <alignment horizontal="left" wrapText="1" indent="3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0" fontId="26" fillId="0" borderId="27" xfId="0" applyFont="1" applyFill="1" applyBorder="1" applyAlignment="1" applyProtection="1">
      <alignment horizontal="left" wrapText="1" indent="3"/>
      <protection/>
    </xf>
    <xf numFmtId="0" fontId="26" fillId="0" borderId="30" xfId="0" applyFont="1" applyFill="1" applyBorder="1" applyAlignment="1" applyProtection="1">
      <alignment horizontal="left" wrapText="1" indent="3"/>
      <protection/>
    </xf>
    <xf numFmtId="0" fontId="2" fillId="0" borderId="0" xfId="0" applyFont="1" applyFill="1" applyAlignment="1" applyProtection="1">
      <alignment/>
      <protection/>
    </xf>
    <xf numFmtId="172" fontId="2" fillId="0" borderId="47" xfId="0" applyNumberFormat="1" applyFont="1" applyBorder="1" applyAlignment="1" applyProtection="1">
      <alignment horizontal="right" wrapText="1"/>
      <protection locked="0"/>
    </xf>
    <xf numFmtId="49" fontId="2" fillId="0" borderId="19" xfId="0" applyNumberFormat="1" applyFont="1" applyBorder="1" applyAlignment="1" applyProtection="1">
      <alignment horizontal="right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center"/>
      <protection/>
    </xf>
    <xf numFmtId="49" fontId="2" fillId="0" borderId="62" xfId="0" applyNumberFormat="1" applyFont="1" applyBorder="1" applyAlignment="1" applyProtection="1">
      <alignment horizontal="center"/>
      <protection/>
    </xf>
    <xf numFmtId="49" fontId="2" fillId="0" borderId="59" xfId="0" applyNumberFormat="1" applyFont="1" applyBorder="1" applyAlignment="1" applyProtection="1">
      <alignment horizontal="center"/>
      <protection/>
    </xf>
    <xf numFmtId="0" fontId="26" fillId="0" borderId="26" xfId="0" applyFont="1" applyFill="1" applyBorder="1" applyAlignment="1" applyProtection="1">
      <alignment horizontal="left" wrapText="1" indent="3"/>
      <protection/>
    </xf>
    <xf numFmtId="0" fontId="25" fillId="0" borderId="27" xfId="0" applyFont="1" applyFill="1" applyBorder="1" applyAlignment="1" applyProtection="1">
      <alignment horizontal="left" wrapText="1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2" fillId="32" borderId="42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172" fontId="2" fillId="0" borderId="43" xfId="0" applyNumberFormat="1" applyFont="1" applyFill="1" applyBorder="1" applyAlignment="1" applyProtection="1">
      <alignment horizontal="right" wrapText="1"/>
      <protection locked="0"/>
    </xf>
    <xf numFmtId="0" fontId="26" fillId="32" borderId="27" xfId="0" applyFont="1" applyFill="1" applyBorder="1" applyAlignment="1" applyProtection="1">
      <alignment horizontal="left" wrapText="1" indent="1"/>
      <protection/>
    </xf>
    <xf numFmtId="0" fontId="25" fillId="34" borderId="27" xfId="0" applyFont="1" applyFill="1" applyBorder="1" applyAlignment="1" applyProtection="1">
      <alignment horizontal="left" wrapText="1"/>
      <protection/>
    </xf>
    <xf numFmtId="172" fontId="2" fillId="32" borderId="46" xfId="0" applyNumberFormat="1" applyFont="1" applyFill="1" applyBorder="1" applyAlignment="1" applyProtection="1">
      <alignment horizontal="right" wrapText="1"/>
      <protection/>
    </xf>
    <xf numFmtId="172" fontId="2" fillId="0" borderId="24" xfId="0" applyNumberFormat="1" applyFont="1" applyFill="1" applyBorder="1" applyAlignment="1" applyProtection="1">
      <alignment horizontal="right" wrapText="1"/>
      <protection locked="0"/>
    </xf>
    <xf numFmtId="172" fontId="2" fillId="32" borderId="53" xfId="0" applyNumberFormat="1" applyFont="1" applyFill="1" applyBorder="1" applyAlignment="1" applyProtection="1">
      <alignment horizontal="right" wrapText="1"/>
      <protection/>
    </xf>
    <xf numFmtId="172" fontId="2" fillId="32" borderId="40" xfId="0" applyNumberFormat="1" applyFont="1" applyFill="1" applyBorder="1" applyAlignment="1" applyProtection="1">
      <alignment horizontal="right" wrapText="1"/>
      <protection/>
    </xf>
    <xf numFmtId="172" fontId="2" fillId="33" borderId="24" xfId="0" applyNumberFormat="1" applyFont="1" applyFill="1" applyBorder="1" applyAlignment="1" applyProtection="1">
      <alignment horizontal="right" wrapText="1"/>
      <protection/>
    </xf>
    <xf numFmtId="172" fontId="2" fillId="32" borderId="63" xfId="0" applyNumberFormat="1" applyFont="1" applyFill="1" applyBorder="1" applyAlignment="1" applyProtection="1">
      <alignment horizontal="right" wrapText="1"/>
      <protection/>
    </xf>
    <xf numFmtId="172" fontId="2" fillId="34" borderId="10" xfId="0" applyNumberFormat="1" applyFont="1" applyFill="1" applyBorder="1" applyAlignment="1" applyProtection="1">
      <alignment horizontal="right" wrapText="1"/>
      <protection locked="0"/>
    </xf>
    <xf numFmtId="172" fontId="2" fillId="34" borderId="43" xfId="0" applyNumberFormat="1" applyFont="1" applyFill="1" applyBorder="1" applyAlignment="1" applyProtection="1">
      <alignment horizontal="right" wrapText="1"/>
      <protection locked="0"/>
    </xf>
    <xf numFmtId="0" fontId="2" fillId="34" borderId="29" xfId="0" applyFont="1" applyFill="1" applyBorder="1" applyAlignment="1" applyProtection="1">
      <alignment horizontal="left" wrapText="1" indent="1"/>
      <protection/>
    </xf>
    <xf numFmtId="0" fontId="2" fillId="32" borderId="26" xfId="0" applyFont="1" applyFill="1" applyBorder="1" applyAlignment="1" applyProtection="1">
      <alignment horizontal="left" wrapText="1" indent="1"/>
      <protection/>
    </xf>
    <xf numFmtId="172" fontId="2" fillId="34" borderId="41" xfId="0" applyNumberFormat="1" applyFont="1" applyFill="1" applyBorder="1" applyAlignment="1" applyProtection="1">
      <alignment horizontal="right" wrapText="1"/>
      <protection locked="0"/>
    </xf>
    <xf numFmtId="0" fontId="26" fillId="34" borderId="50" xfId="0" applyFont="1" applyFill="1" applyBorder="1" applyAlignment="1" applyProtection="1">
      <alignment horizontal="left" wrapText="1" indent="2"/>
      <protection/>
    </xf>
    <xf numFmtId="0" fontId="26" fillId="34" borderId="26" xfId="0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/>
      <protection/>
    </xf>
    <xf numFmtId="49" fontId="2" fillId="0" borderId="52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49" fontId="4" fillId="0" borderId="52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 wrapText="1"/>
      <protection/>
    </xf>
    <xf numFmtId="0" fontId="2" fillId="0" borderId="64" xfId="0" applyFont="1" applyBorder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Примечание 3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6"/>
  <sheetViews>
    <sheetView tabSelected="1" zoomScalePageLayoutView="0" workbookViewId="0" topLeftCell="B1">
      <selection activeCell="A1" sqref="A1:J1"/>
    </sheetView>
  </sheetViews>
  <sheetFormatPr defaultColWidth="9.00390625" defaultRowHeight="12.75"/>
  <cols>
    <col min="1" max="1" width="45.125" style="11" customWidth="1"/>
    <col min="2" max="2" width="5.75390625" style="11" customWidth="1"/>
    <col min="3" max="3" width="5.25390625" style="11" customWidth="1"/>
    <col min="4" max="8" width="16.75390625" style="3" customWidth="1"/>
    <col min="9" max="16" width="16.75390625" style="4" customWidth="1"/>
    <col min="17" max="17" width="15.875" style="2" hidden="1" customWidth="1"/>
    <col min="18" max="18" width="0" style="2" hidden="1" customWidth="1"/>
    <col min="19" max="16384" width="9.125" style="2" customWidth="1"/>
  </cols>
  <sheetData>
    <row r="1" spans="1:18" s="43" customFormat="1" ht="13.5" thickBo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76"/>
      <c r="L1" s="76"/>
      <c r="M1" s="76"/>
      <c r="N1" s="76"/>
      <c r="O1" s="76"/>
      <c r="P1" s="80" t="s">
        <v>1</v>
      </c>
      <c r="Q1" s="115" t="s">
        <v>614</v>
      </c>
      <c r="R1" s="115"/>
    </row>
    <row r="2" spans="1:18" s="47" customFormat="1" ht="12.75">
      <c r="A2" s="44"/>
      <c r="B2" s="45"/>
      <c r="C2" s="45"/>
      <c r="D2" s="45"/>
      <c r="E2" s="45"/>
      <c r="F2" s="45"/>
      <c r="G2" s="45"/>
      <c r="H2" s="45"/>
      <c r="I2" s="46"/>
      <c r="M2" s="113"/>
      <c r="N2" s="113"/>
      <c r="O2" s="113" t="s">
        <v>135</v>
      </c>
      <c r="P2" s="81" t="s">
        <v>2</v>
      </c>
      <c r="Q2" s="46" t="s">
        <v>611</v>
      </c>
      <c r="R2" s="46"/>
    </row>
    <row r="3" spans="1:18" s="47" customFormat="1" ht="12.75">
      <c r="A3" s="8"/>
      <c r="B3" s="8"/>
      <c r="C3" s="48" t="s">
        <v>103</v>
      </c>
      <c r="D3" s="207" t="s">
        <v>606</v>
      </c>
      <c r="E3" s="207"/>
      <c r="F3" s="79"/>
      <c r="G3" s="8"/>
      <c r="H3" s="8"/>
      <c r="I3" s="8"/>
      <c r="J3" s="8"/>
      <c r="K3" s="8"/>
      <c r="M3" s="113"/>
      <c r="N3" s="113"/>
      <c r="O3" s="113" t="s">
        <v>134</v>
      </c>
      <c r="P3" s="82">
        <v>44197</v>
      </c>
      <c r="Q3" s="46" t="s">
        <v>615</v>
      </c>
      <c r="R3" s="46"/>
    </row>
    <row r="4" spans="1:18" s="47" customFormat="1" ht="12.75">
      <c r="A4" s="45"/>
      <c r="B4" s="49"/>
      <c r="C4" s="49"/>
      <c r="D4" s="49"/>
      <c r="E4" s="49"/>
      <c r="F4" s="49"/>
      <c r="G4" s="49"/>
      <c r="H4" s="49"/>
      <c r="I4" s="50"/>
      <c r="J4" s="51"/>
      <c r="K4" s="51"/>
      <c r="M4" s="113"/>
      <c r="N4" s="113"/>
      <c r="O4" s="113"/>
      <c r="P4" s="83"/>
      <c r="Q4" s="46" t="s">
        <v>612</v>
      </c>
      <c r="R4" s="46"/>
    </row>
    <row r="5" spans="1:18" s="18" customFormat="1" ht="11.25">
      <c r="A5" s="10" t="s">
        <v>104</v>
      </c>
      <c r="B5" s="208" t="s">
        <v>608</v>
      </c>
      <c r="C5" s="208"/>
      <c r="D5" s="208"/>
      <c r="E5" s="208"/>
      <c r="F5" s="208"/>
      <c r="G5" s="208"/>
      <c r="H5" s="208"/>
      <c r="I5" s="208"/>
      <c r="J5" s="208"/>
      <c r="K5" s="10"/>
      <c r="M5" s="114"/>
      <c r="N5" s="114"/>
      <c r="O5" s="114" t="s">
        <v>133</v>
      </c>
      <c r="P5" s="84" t="s">
        <v>607</v>
      </c>
      <c r="Q5" s="53" t="s">
        <v>610</v>
      </c>
      <c r="R5" s="53"/>
    </row>
    <row r="6" spans="1:18" s="18" customFormat="1" ht="11.25">
      <c r="A6" s="10" t="s">
        <v>105</v>
      </c>
      <c r="B6" s="209" t="s">
        <v>605</v>
      </c>
      <c r="C6" s="209"/>
      <c r="D6" s="209"/>
      <c r="E6" s="209"/>
      <c r="F6" s="209"/>
      <c r="G6" s="209"/>
      <c r="H6" s="209"/>
      <c r="I6" s="209"/>
      <c r="J6" s="209"/>
      <c r="K6" s="10"/>
      <c r="M6" s="114"/>
      <c r="N6" s="114"/>
      <c r="O6" s="114" t="s">
        <v>132</v>
      </c>
      <c r="P6" s="84" t="s">
        <v>616</v>
      </c>
      <c r="Q6" s="53"/>
      <c r="R6" s="53"/>
    </row>
    <row r="7" spans="1:18" s="18" customFormat="1" ht="11.25">
      <c r="A7" s="9" t="s">
        <v>137</v>
      </c>
      <c r="B7" s="12"/>
      <c r="C7" s="12"/>
      <c r="D7" s="12"/>
      <c r="E7" s="12"/>
      <c r="F7" s="12"/>
      <c r="G7" s="12"/>
      <c r="H7" s="12"/>
      <c r="I7" s="53"/>
      <c r="J7" s="12"/>
      <c r="K7" s="12"/>
      <c r="M7" s="114"/>
      <c r="N7" s="114"/>
      <c r="O7" s="114"/>
      <c r="P7" s="85"/>
      <c r="Q7" s="53"/>
      <c r="R7" s="53"/>
    </row>
    <row r="8" spans="1:18" s="18" customFormat="1" ht="12" thickBot="1">
      <c r="A8" s="9" t="s">
        <v>3</v>
      </c>
      <c r="B8" s="12"/>
      <c r="C8" s="12"/>
      <c r="D8" s="12"/>
      <c r="E8" s="12"/>
      <c r="F8" s="12"/>
      <c r="G8" s="12"/>
      <c r="H8" s="12"/>
      <c r="I8" s="53"/>
      <c r="J8" s="52"/>
      <c r="K8" s="52"/>
      <c r="M8" s="114"/>
      <c r="N8" s="114"/>
      <c r="O8" s="114" t="s">
        <v>131</v>
      </c>
      <c r="P8" s="86">
        <v>383</v>
      </c>
      <c r="Q8" s="53" t="s">
        <v>613</v>
      </c>
      <c r="R8" s="53"/>
    </row>
    <row r="9" spans="1:18" s="47" customFormat="1" ht="12.75">
      <c r="A9" s="45"/>
      <c r="B9" s="202" t="s">
        <v>4</v>
      </c>
      <c r="C9" s="202"/>
      <c r="D9" s="202"/>
      <c r="E9" s="202"/>
      <c r="F9" s="54"/>
      <c r="G9" s="54"/>
      <c r="H9" s="54"/>
      <c r="I9" s="46"/>
      <c r="J9" s="48"/>
      <c r="K9" s="48"/>
      <c r="L9" s="48"/>
      <c r="M9" s="48"/>
      <c r="N9" s="48"/>
      <c r="O9" s="48"/>
      <c r="P9" s="49"/>
      <c r="Q9" s="46"/>
      <c r="R9" s="46"/>
    </row>
    <row r="10" spans="1:17" ht="6" customHeight="1">
      <c r="A10" s="12"/>
      <c r="B10" s="12"/>
      <c r="C10" s="1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4" t="s">
        <v>609</v>
      </c>
    </row>
    <row r="11" spans="1:17" s="18" customFormat="1" ht="135">
      <c r="A11" s="55" t="s">
        <v>12</v>
      </c>
      <c r="B11" s="74" t="s">
        <v>5</v>
      </c>
      <c r="C11" s="74" t="s">
        <v>598</v>
      </c>
      <c r="D11" s="72" t="s">
        <v>108</v>
      </c>
      <c r="E11" s="74" t="s">
        <v>106</v>
      </c>
      <c r="F11" s="72" t="s">
        <v>7</v>
      </c>
      <c r="G11" s="74" t="s">
        <v>107</v>
      </c>
      <c r="H11" s="73" t="s">
        <v>8</v>
      </c>
      <c r="I11" s="72" t="s">
        <v>136</v>
      </c>
      <c r="J11" s="72" t="s">
        <v>9</v>
      </c>
      <c r="K11" s="75" t="s">
        <v>138</v>
      </c>
      <c r="L11" s="75" t="s">
        <v>139</v>
      </c>
      <c r="M11" s="75" t="s">
        <v>10</v>
      </c>
      <c r="N11" s="75" t="s">
        <v>140</v>
      </c>
      <c r="O11" s="75" t="s">
        <v>141</v>
      </c>
      <c r="P11" s="73" t="s">
        <v>11</v>
      </c>
      <c r="Q11" s="53"/>
    </row>
    <row r="12" spans="1:17" s="18" customFormat="1" ht="12" thickBot="1">
      <c r="A12" s="13">
        <v>1</v>
      </c>
      <c r="B12" s="19">
        <v>2</v>
      </c>
      <c r="C12" s="19">
        <v>3</v>
      </c>
      <c r="D12" s="55">
        <v>4</v>
      </c>
      <c r="E12" s="55">
        <v>5</v>
      </c>
      <c r="F12" s="55">
        <v>6</v>
      </c>
      <c r="G12" s="55">
        <v>7</v>
      </c>
      <c r="H12" s="19">
        <v>8</v>
      </c>
      <c r="I12" s="19">
        <v>9</v>
      </c>
      <c r="J12" s="55">
        <v>10</v>
      </c>
      <c r="K12" s="55">
        <v>11</v>
      </c>
      <c r="L12" s="55">
        <v>12</v>
      </c>
      <c r="M12" s="55">
        <v>13</v>
      </c>
      <c r="N12" s="55">
        <v>14</v>
      </c>
      <c r="O12" s="55">
        <v>15</v>
      </c>
      <c r="P12" s="139">
        <v>16</v>
      </c>
      <c r="Q12" s="53"/>
    </row>
    <row r="13" spans="1:16" s="18" customFormat="1" ht="19.5" customHeight="1">
      <c r="A13" s="56" t="s">
        <v>13</v>
      </c>
      <c r="B13" s="35" t="s">
        <v>223</v>
      </c>
      <c r="C13" s="36"/>
      <c r="D13" s="87">
        <f aca="true" t="shared" si="0" ref="D13:D35">F13+P13-E13</f>
        <v>324187869.15</v>
      </c>
      <c r="E13" s="87">
        <f>E14+E69+E99</f>
        <v>0</v>
      </c>
      <c r="F13" s="87">
        <f aca="true" t="shared" si="1" ref="F13:F35">H13+I13+J13+K13+L13+M13+N13+O13-G13</f>
        <v>324187869.15</v>
      </c>
      <c r="G13" s="87">
        <f aca="true" t="shared" si="2" ref="G13:P13">G14+G69+G99</f>
        <v>15985000</v>
      </c>
      <c r="H13" s="87">
        <f t="shared" si="2"/>
        <v>0</v>
      </c>
      <c r="I13" s="87">
        <f t="shared" si="2"/>
        <v>0</v>
      </c>
      <c r="J13" s="87">
        <f t="shared" si="2"/>
        <v>0</v>
      </c>
      <c r="K13" s="87">
        <f t="shared" si="2"/>
        <v>0</v>
      </c>
      <c r="L13" s="87">
        <f t="shared" si="2"/>
        <v>0</v>
      </c>
      <c r="M13" s="87">
        <f t="shared" si="2"/>
        <v>277944938.38</v>
      </c>
      <c r="N13" s="87">
        <f t="shared" si="2"/>
        <v>30765671.32</v>
      </c>
      <c r="O13" s="87">
        <f t="shared" si="2"/>
        <v>31462259.45</v>
      </c>
      <c r="P13" s="88">
        <f t="shared" si="2"/>
        <v>0</v>
      </c>
    </row>
    <row r="14" spans="1:16" s="18" customFormat="1" ht="19.5" customHeight="1">
      <c r="A14" s="57" t="s">
        <v>14</v>
      </c>
      <c r="B14" s="33" t="s">
        <v>224</v>
      </c>
      <c r="C14" s="34" t="s">
        <v>15</v>
      </c>
      <c r="D14" s="89">
        <f t="shared" si="0"/>
        <v>318941181.11</v>
      </c>
      <c r="E14" s="89">
        <f>E15+E20+E30+E39+E45+E54+E65</f>
        <v>0</v>
      </c>
      <c r="F14" s="89">
        <f t="shared" si="1"/>
        <v>318941181.11</v>
      </c>
      <c r="G14" s="89">
        <f aca="true" t="shared" si="3" ref="G14:P14">G15+G20+G30+G39+G45+G54+G65</f>
        <v>15985000</v>
      </c>
      <c r="H14" s="89">
        <f t="shared" si="3"/>
        <v>0</v>
      </c>
      <c r="I14" s="89">
        <f t="shared" si="3"/>
        <v>0</v>
      </c>
      <c r="J14" s="89">
        <f t="shared" si="3"/>
        <v>0</v>
      </c>
      <c r="K14" s="89">
        <f t="shared" si="3"/>
        <v>0</v>
      </c>
      <c r="L14" s="89">
        <f t="shared" si="3"/>
        <v>0</v>
      </c>
      <c r="M14" s="89">
        <f t="shared" si="3"/>
        <v>273560565.41</v>
      </c>
      <c r="N14" s="89">
        <f t="shared" si="3"/>
        <v>30043866.99</v>
      </c>
      <c r="O14" s="89">
        <f t="shared" si="3"/>
        <v>31321748.71</v>
      </c>
      <c r="P14" s="189">
        <f t="shared" si="3"/>
        <v>0</v>
      </c>
    </row>
    <row r="15" spans="1:16" s="18" customFormat="1" ht="33.75">
      <c r="A15" s="59" t="s">
        <v>226</v>
      </c>
      <c r="B15" s="150" t="s">
        <v>225</v>
      </c>
      <c r="C15" s="151" t="s">
        <v>16</v>
      </c>
      <c r="D15" s="89">
        <f t="shared" si="0"/>
        <v>130452370.54</v>
      </c>
      <c r="E15" s="89">
        <f>E16+E17+E18+E19</f>
        <v>0</v>
      </c>
      <c r="F15" s="89">
        <f t="shared" si="1"/>
        <v>130452370.54</v>
      </c>
      <c r="G15" s="89">
        <f aca="true" t="shared" si="4" ref="G15:P15">G16+G17+G18+G19</f>
        <v>0</v>
      </c>
      <c r="H15" s="89">
        <f t="shared" si="4"/>
        <v>0</v>
      </c>
      <c r="I15" s="89">
        <f t="shared" si="4"/>
        <v>0</v>
      </c>
      <c r="J15" s="89">
        <f t="shared" si="4"/>
        <v>0</v>
      </c>
      <c r="K15" s="89">
        <f t="shared" si="4"/>
        <v>0</v>
      </c>
      <c r="L15" s="89">
        <f t="shared" si="4"/>
        <v>0</v>
      </c>
      <c r="M15" s="89">
        <f t="shared" si="4"/>
        <v>106377392.23</v>
      </c>
      <c r="N15" s="89">
        <f t="shared" si="4"/>
        <v>14154153.78</v>
      </c>
      <c r="O15" s="89">
        <f t="shared" si="4"/>
        <v>9920824.53</v>
      </c>
      <c r="P15" s="189">
        <f t="shared" si="4"/>
        <v>0</v>
      </c>
    </row>
    <row r="16" spans="1:16" s="18" customFormat="1" ht="22.5">
      <c r="A16" s="60" t="s">
        <v>227</v>
      </c>
      <c r="B16" s="181" t="s">
        <v>228</v>
      </c>
      <c r="C16" s="182" t="s">
        <v>229</v>
      </c>
      <c r="D16" s="89">
        <f t="shared" si="0"/>
        <v>129522506.28</v>
      </c>
      <c r="E16" s="91"/>
      <c r="F16" s="89">
        <f t="shared" si="1"/>
        <v>129522506.28</v>
      </c>
      <c r="G16" s="91"/>
      <c r="H16" s="91"/>
      <c r="I16" s="91"/>
      <c r="J16" s="91"/>
      <c r="K16" s="91"/>
      <c r="L16" s="91"/>
      <c r="M16" s="91">
        <v>105483777.97</v>
      </c>
      <c r="N16" s="91">
        <v>14154153.78</v>
      </c>
      <c r="O16" s="91">
        <v>9884574.53</v>
      </c>
      <c r="P16" s="93"/>
    </row>
    <row r="17" spans="1:16" s="18" customFormat="1" ht="11.25">
      <c r="A17" s="60" t="s">
        <v>230</v>
      </c>
      <c r="B17" s="181" t="s">
        <v>233</v>
      </c>
      <c r="C17" s="182" t="s">
        <v>236</v>
      </c>
      <c r="D17" s="89">
        <f t="shared" si="0"/>
        <v>929864.26</v>
      </c>
      <c r="E17" s="91"/>
      <c r="F17" s="89">
        <f t="shared" si="1"/>
        <v>929864.26</v>
      </c>
      <c r="G17" s="91"/>
      <c r="H17" s="91"/>
      <c r="I17" s="91"/>
      <c r="J17" s="91"/>
      <c r="K17" s="91"/>
      <c r="L17" s="91"/>
      <c r="M17" s="91">
        <v>893614.26</v>
      </c>
      <c r="N17" s="91"/>
      <c r="O17" s="91">
        <v>36250</v>
      </c>
      <c r="P17" s="93"/>
    </row>
    <row r="18" spans="1:16" s="18" customFormat="1" ht="19.5" customHeight="1">
      <c r="A18" s="60" t="s">
        <v>231</v>
      </c>
      <c r="B18" s="181" t="s">
        <v>234</v>
      </c>
      <c r="C18" s="182" t="s">
        <v>237</v>
      </c>
      <c r="D18" s="89">
        <f t="shared" si="0"/>
        <v>0</v>
      </c>
      <c r="E18" s="91"/>
      <c r="F18" s="89">
        <f t="shared" si="1"/>
        <v>0</v>
      </c>
      <c r="G18" s="91"/>
      <c r="H18" s="91"/>
      <c r="I18" s="91"/>
      <c r="J18" s="91"/>
      <c r="K18" s="91"/>
      <c r="L18" s="91"/>
      <c r="M18" s="91"/>
      <c r="N18" s="91"/>
      <c r="O18" s="91"/>
      <c r="P18" s="93"/>
    </row>
    <row r="19" spans="1:16" s="18" customFormat="1" ht="19.5" customHeight="1">
      <c r="A19" s="60" t="s">
        <v>232</v>
      </c>
      <c r="B19" s="181" t="s">
        <v>235</v>
      </c>
      <c r="C19" s="182" t="s">
        <v>238</v>
      </c>
      <c r="D19" s="89">
        <f t="shared" si="0"/>
        <v>0</v>
      </c>
      <c r="E19" s="91"/>
      <c r="F19" s="89">
        <f t="shared" si="1"/>
        <v>0</v>
      </c>
      <c r="G19" s="91"/>
      <c r="H19" s="91"/>
      <c r="I19" s="91"/>
      <c r="J19" s="91"/>
      <c r="K19" s="91"/>
      <c r="L19" s="91"/>
      <c r="M19" s="91"/>
      <c r="N19" s="91"/>
      <c r="O19" s="91"/>
      <c r="P19" s="93"/>
    </row>
    <row r="20" spans="1:16" s="18" customFormat="1" ht="11.25">
      <c r="A20" s="59" t="s">
        <v>109</v>
      </c>
      <c r="B20" s="150" t="s">
        <v>239</v>
      </c>
      <c r="C20" s="151" t="s">
        <v>17</v>
      </c>
      <c r="D20" s="89">
        <f t="shared" si="0"/>
        <v>11743531.52</v>
      </c>
      <c r="E20" s="97"/>
      <c r="F20" s="89">
        <f t="shared" si="1"/>
        <v>11743531.52</v>
      </c>
      <c r="G20" s="97"/>
      <c r="H20" s="97"/>
      <c r="I20" s="97"/>
      <c r="J20" s="97"/>
      <c r="K20" s="97"/>
      <c r="L20" s="97"/>
      <c r="M20" s="97">
        <v>4445585.44</v>
      </c>
      <c r="N20" s="97">
        <v>7119765</v>
      </c>
      <c r="O20" s="97">
        <v>178181.08</v>
      </c>
      <c r="P20" s="186"/>
    </row>
    <row r="21" spans="1:16" s="18" customFormat="1" ht="22.5">
      <c r="A21" s="62" t="s">
        <v>176</v>
      </c>
      <c r="B21" s="22" t="s">
        <v>240</v>
      </c>
      <c r="C21" s="23" t="s">
        <v>185</v>
      </c>
      <c r="D21" s="89">
        <f t="shared" si="0"/>
        <v>11633482.67</v>
      </c>
      <c r="E21" s="91"/>
      <c r="F21" s="89">
        <f t="shared" si="1"/>
        <v>11633482.67</v>
      </c>
      <c r="G21" s="91"/>
      <c r="H21" s="91"/>
      <c r="I21" s="92"/>
      <c r="J21" s="91"/>
      <c r="K21" s="91"/>
      <c r="L21" s="91"/>
      <c r="M21" s="101">
        <v>4398574.04</v>
      </c>
      <c r="N21" s="101">
        <v>7119765</v>
      </c>
      <c r="O21" s="101">
        <v>115143.63</v>
      </c>
      <c r="P21" s="93"/>
    </row>
    <row r="22" spans="1:16" s="18" customFormat="1" ht="19.5" customHeight="1">
      <c r="A22" s="62" t="s">
        <v>177</v>
      </c>
      <c r="B22" s="22" t="s">
        <v>241</v>
      </c>
      <c r="C22" s="23" t="s">
        <v>186</v>
      </c>
      <c r="D22" s="89">
        <f t="shared" si="0"/>
        <v>0</v>
      </c>
      <c r="E22" s="91"/>
      <c r="F22" s="89">
        <f t="shared" si="1"/>
        <v>0</v>
      </c>
      <c r="G22" s="91"/>
      <c r="H22" s="91"/>
      <c r="I22" s="92"/>
      <c r="J22" s="91"/>
      <c r="K22" s="91"/>
      <c r="L22" s="91"/>
      <c r="M22" s="101"/>
      <c r="N22" s="101"/>
      <c r="O22" s="101"/>
      <c r="P22" s="93"/>
    </row>
    <row r="23" spans="1:16" s="18" customFormat="1" ht="22.5">
      <c r="A23" s="62" t="s">
        <v>178</v>
      </c>
      <c r="B23" s="22" t="s">
        <v>242</v>
      </c>
      <c r="C23" s="23" t="s">
        <v>142</v>
      </c>
      <c r="D23" s="89">
        <f t="shared" si="0"/>
        <v>47011.4</v>
      </c>
      <c r="E23" s="91"/>
      <c r="F23" s="89">
        <f t="shared" si="1"/>
        <v>47011.4</v>
      </c>
      <c r="G23" s="91"/>
      <c r="H23" s="91"/>
      <c r="I23" s="92"/>
      <c r="J23" s="91"/>
      <c r="K23" s="91"/>
      <c r="L23" s="91"/>
      <c r="M23" s="101">
        <v>47011.4</v>
      </c>
      <c r="N23" s="101"/>
      <c r="O23" s="101"/>
      <c r="P23" s="93"/>
    </row>
    <row r="24" spans="1:16" s="18" customFormat="1" ht="22.5">
      <c r="A24" s="62" t="s">
        <v>179</v>
      </c>
      <c r="B24" s="22" t="s">
        <v>243</v>
      </c>
      <c r="C24" s="23" t="s">
        <v>143</v>
      </c>
      <c r="D24" s="89">
        <f t="shared" si="0"/>
        <v>0</v>
      </c>
      <c r="E24" s="91"/>
      <c r="F24" s="89">
        <f t="shared" si="1"/>
        <v>0</v>
      </c>
      <c r="G24" s="91"/>
      <c r="H24" s="91"/>
      <c r="I24" s="92"/>
      <c r="J24" s="91"/>
      <c r="K24" s="91"/>
      <c r="L24" s="91"/>
      <c r="M24" s="101"/>
      <c r="N24" s="101"/>
      <c r="O24" s="101"/>
      <c r="P24" s="93"/>
    </row>
    <row r="25" spans="1:16" s="18" customFormat="1" ht="19.5" customHeight="1">
      <c r="A25" s="62" t="s">
        <v>180</v>
      </c>
      <c r="B25" s="22" t="s">
        <v>244</v>
      </c>
      <c r="C25" s="23" t="s">
        <v>187</v>
      </c>
      <c r="D25" s="89">
        <f t="shared" si="0"/>
        <v>0</v>
      </c>
      <c r="E25" s="91"/>
      <c r="F25" s="89">
        <f t="shared" si="1"/>
        <v>0</v>
      </c>
      <c r="G25" s="91"/>
      <c r="H25" s="91"/>
      <c r="I25" s="92"/>
      <c r="J25" s="91"/>
      <c r="K25" s="91"/>
      <c r="L25" s="91"/>
      <c r="M25" s="101"/>
      <c r="N25" s="101"/>
      <c r="O25" s="101"/>
      <c r="P25" s="93"/>
    </row>
    <row r="26" spans="1:16" s="18" customFormat="1" ht="19.5" customHeight="1">
      <c r="A26" s="62" t="s">
        <v>181</v>
      </c>
      <c r="B26" s="22" t="s">
        <v>245</v>
      </c>
      <c r="C26" s="23" t="s">
        <v>188</v>
      </c>
      <c r="D26" s="89">
        <f t="shared" si="0"/>
        <v>0</v>
      </c>
      <c r="E26" s="91"/>
      <c r="F26" s="89">
        <f t="shared" si="1"/>
        <v>0</v>
      </c>
      <c r="G26" s="91"/>
      <c r="H26" s="91"/>
      <c r="I26" s="92"/>
      <c r="J26" s="91"/>
      <c r="K26" s="91"/>
      <c r="L26" s="91"/>
      <c r="M26" s="101"/>
      <c r="N26" s="101"/>
      <c r="O26" s="101"/>
      <c r="P26" s="93"/>
    </row>
    <row r="27" spans="1:16" s="18" customFormat="1" ht="19.5" customHeight="1">
      <c r="A27" s="62" t="s">
        <v>182</v>
      </c>
      <c r="B27" s="22" t="s">
        <v>246</v>
      </c>
      <c r="C27" s="23" t="s">
        <v>189</v>
      </c>
      <c r="D27" s="89">
        <f t="shared" si="0"/>
        <v>0</v>
      </c>
      <c r="E27" s="91"/>
      <c r="F27" s="89">
        <f t="shared" si="1"/>
        <v>0</v>
      </c>
      <c r="G27" s="91"/>
      <c r="H27" s="91"/>
      <c r="I27" s="92"/>
      <c r="J27" s="91"/>
      <c r="K27" s="91"/>
      <c r="L27" s="91"/>
      <c r="M27" s="101"/>
      <c r="N27" s="101"/>
      <c r="O27" s="101"/>
      <c r="P27" s="93"/>
    </row>
    <row r="28" spans="1:16" s="18" customFormat="1" ht="33.75">
      <c r="A28" s="62" t="s">
        <v>183</v>
      </c>
      <c r="B28" s="22" t="s">
        <v>247</v>
      </c>
      <c r="C28" s="23" t="s">
        <v>190</v>
      </c>
      <c r="D28" s="89">
        <f t="shared" si="0"/>
        <v>0</v>
      </c>
      <c r="E28" s="91"/>
      <c r="F28" s="89">
        <f t="shared" si="1"/>
        <v>0</v>
      </c>
      <c r="G28" s="91"/>
      <c r="H28" s="91"/>
      <c r="I28" s="92"/>
      <c r="J28" s="91"/>
      <c r="K28" s="91"/>
      <c r="L28" s="91"/>
      <c r="M28" s="101"/>
      <c r="N28" s="101"/>
      <c r="O28" s="101"/>
      <c r="P28" s="93"/>
    </row>
    <row r="29" spans="1:16" s="18" customFormat="1" ht="11.25">
      <c r="A29" s="62" t="s">
        <v>184</v>
      </c>
      <c r="B29" s="22" t="s">
        <v>248</v>
      </c>
      <c r="C29" s="23" t="s">
        <v>191</v>
      </c>
      <c r="D29" s="89">
        <f t="shared" si="0"/>
        <v>63037.45</v>
      </c>
      <c r="E29" s="91"/>
      <c r="F29" s="89">
        <f t="shared" si="1"/>
        <v>63037.45</v>
      </c>
      <c r="G29" s="91"/>
      <c r="H29" s="91"/>
      <c r="I29" s="92"/>
      <c r="J29" s="91"/>
      <c r="K29" s="91"/>
      <c r="L29" s="91"/>
      <c r="M29" s="101"/>
      <c r="N29" s="101"/>
      <c r="O29" s="101">
        <v>63037.45</v>
      </c>
      <c r="P29" s="93"/>
    </row>
    <row r="30" spans="1:16" s="18" customFormat="1" ht="22.5">
      <c r="A30" s="59" t="s">
        <v>192</v>
      </c>
      <c r="B30" s="150" t="s">
        <v>249</v>
      </c>
      <c r="C30" s="151" t="s">
        <v>18</v>
      </c>
      <c r="D30" s="89">
        <f t="shared" si="0"/>
        <v>43879.55</v>
      </c>
      <c r="E30" s="91"/>
      <c r="F30" s="89">
        <f t="shared" si="1"/>
        <v>43879.55</v>
      </c>
      <c r="G30" s="91"/>
      <c r="H30" s="91"/>
      <c r="I30" s="92"/>
      <c r="J30" s="91"/>
      <c r="K30" s="91"/>
      <c r="L30" s="91"/>
      <c r="M30" s="101">
        <v>43879.55</v>
      </c>
      <c r="N30" s="101">
        <v>0</v>
      </c>
      <c r="O30" s="101">
        <v>0</v>
      </c>
      <c r="P30" s="93"/>
    </row>
    <row r="31" spans="1:16" s="18" customFormat="1" ht="45">
      <c r="A31" s="62" t="s">
        <v>193</v>
      </c>
      <c r="B31" s="22" t="s">
        <v>250</v>
      </c>
      <c r="C31" s="23" t="s">
        <v>194</v>
      </c>
      <c r="D31" s="89">
        <f t="shared" si="0"/>
        <v>0</v>
      </c>
      <c r="E31" s="101"/>
      <c r="F31" s="102">
        <f t="shared" si="1"/>
        <v>0</v>
      </c>
      <c r="G31" s="101"/>
      <c r="H31" s="101"/>
      <c r="I31" s="101"/>
      <c r="J31" s="101"/>
      <c r="K31" s="101"/>
      <c r="L31" s="101"/>
      <c r="M31" s="101"/>
      <c r="N31" s="101"/>
      <c r="O31" s="101"/>
      <c r="P31" s="93"/>
    </row>
    <row r="32" spans="1:16" s="18" customFormat="1" ht="22.5">
      <c r="A32" s="62" t="s">
        <v>601</v>
      </c>
      <c r="B32" s="22" t="s">
        <v>251</v>
      </c>
      <c r="C32" s="23" t="s">
        <v>195</v>
      </c>
      <c r="D32" s="89">
        <f t="shared" si="0"/>
        <v>0</v>
      </c>
      <c r="E32" s="101"/>
      <c r="F32" s="102">
        <f t="shared" si="1"/>
        <v>0</v>
      </c>
      <c r="G32" s="109"/>
      <c r="H32" s="109"/>
      <c r="I32" s="92"/>
      <c r="J32" s="91"/>
      <c r="K32" s="91"/>
      <c r="L32" s="91"/>
      <c r="M32" s="92"/>
      <c r="N32" s="92"/>
      <c r="O32" s="101"/>
      <c r="P32" s="93"/>
    </row>
    <row r="33" spans="1:16" s="18" customFormat="1" ht="22.5">
      <c r="A33" s="62" t="s">
        <v>196</v>
      </c>
      <c r="B33" s="22" t="s">
        <v>252</v>
      </c>
      <c r="C33" s="23" t="s">
        <v>197</v>
      </c>
      <c r="D33" s="89">
        <f t="shared" si="0"/>
        <v>0</v>
      </c>
      <c r="E33" s="101"/>
      <c r="F33" s="102">
        <f t="shared" si="1"/>
        <v>0</v>
      </c>
      <c r="G33" s="109"/>
      <c r="H33" s="109"/>
      <c r="I33" s="92"/>
      <c r="J33" s="91"/>
      <c r="K33" s="91"/>
      <c r="L33" s="91"/>
      <c r="M33" s="92"/>
      <c r="N33" s="92"/>
      <c r="O33" s="101"/>
      <c r="P33" s="93"/>
    </row>
    <row r="34" spans="1:16" s="18" customFormat="1" ht="11.25">
      <c r="A34" s="62" t="s">
        <v>198</v>
      </c>
      <c r="B34" s="22" t="s">
        <v>253</v>
      </c>
      <c r="C34" s="23" t="s">
        <v>199</v>
      </c>
      <c r="D34" s="95">
        <f t="shared" si="0"/>
        <v>20321.29</v>
      </c>
      <c r="E34" s="101"/>
      <c r="F34" s="102">
        <f t="shared" si="1"/>
        <v>20321.29</v>
      </c>
      <c r="G34" s="109"/>
      <c r="H34" s="109"/>
      <c r="I34" s="101"/>
      <c r="J34" s="109"/>
      <c r="K34" s="109"/>
      <c r="L34" s="109"/>
      <c r="M34" s="101">
        <v>20321.29</v>
      </c>
      <c r="N34" s="101"/>
      <c r="O34" s="101"/>
      <c r="P34" s="149"/>
    </row>
    <row r="35" spans="1:16" s="18" customFormat="1" ht="12" thickBot="1">
      <c r="A35" s="62" t="s">
        <v>200</v>
      </c>
      <c r="B35" s="66" t="s">
        <v>254</v>
      </c>
      <c r="C35" s="67" t="s">
        <v>201</v>
      </c>
      <c r="D35" s="146">
        <f t="shared" si="0"/>
        <v>23558.26</v>
      </c>
      <c r="E35" s="105"/>
      <c r="F35" s="104">
        <f t="shared" si="1"/>
        <v>23558.26</v>
      </c>
      <c r="G35" s="106"/>
      <c r="H35" s="106"/>
      <c r="I35" s="145"/>
      <c r="J35" s="147"/>
      <c r="K35" s="147"/>
      <c r="L35" s="147"/>
      <c r="M35" s="145">
        <v>23558.26</v>
      </c>
      <c r="N35" s="145"/>
      <c r="O35" s="105"/>
      <c r="P35" s="156"/>
    </row>
    <row r="36" s="18" customFormat="1" ht="18.75" customHeight="1">
      <c r="P36" s="18" t="s">
        <v>144</v>
      </c>
    </row>
    <row r="37" spans="1:16" s="18" customFormat="1" ht="135">
      <c r="A37" s="55" t="s">
        <v>12</v>
      </c>
      <c r="B37" s="74" t="s">
        <v>5</v>
      </c>
      <c r="C37" s="74" t="s">
        <v>6</v>
      </c>
      <c r="D37" s="72" t="s">
        <v>108</v>
      </c>
      <c r="E37" s="74" t="s">
        <v>106</v>
      </c>
      <c r="F37" s="72" t="s">
        <v>7</v>
      </c>
      <c r="G37" s="74" t="s">
        <v>107</v>
      </c>
      <c r="H37" s="73" t="s">
        <v>8</v>
      </c>
      <c r="I37" s="72" t="s">
        <v>136</v>
      </c>
      <c r="J37" s="72" t="s">
        <v>9</v>
      </c>
      <c r="K37" s="75" t="s">
        <v>138</v>
      </c>
      <c r="L37" s="75" t="s">
        <v>139</v>
      </c>
      <c r="M37" s="75" t="s">
        <v>10</v>
      </c>
      <c r="N37" s="75" t="s">
        <v>140</v>
      </c>
      <c r="O37" s="75" t="s">
        <v>141</v>
      </c>
      <c r="P37" s="73" t="s">
        <v>11</v>
      </c>
    </row>
    <row r="38" spans="1:16" s="18" customFormat="1" ht="12" thickBot="1">
      <c r="A38" s="13">
        <v>1</v>
      </c>
      <c r="B38" s="19">
        <v>2</v>
      </c>
      <c r="C38" s="19">
        <v>3</v>
      </c>
      <c r="D38" s="55">
        <v>4</v>
      </c>
      <c r="E38" s="55">
        <v>5</v>
      </c>
      <c r="F38" s="55">
        <v>6</v>
      </c>
      <c r="G38" s="55">
        <v>7</v>
      </c>
      <c r="H38" s="19">
        <v>8</v>
      </c>
      <c r="I38" s="19">
        <v>9</v>
      </c>
      <c r="J38" s="55">
        <v>10</v>
      </c>
      <c r="K38" s="55">
        <v>11</v>
      </c>
      <c r="L38" s="55">
        <v>12</v>
      </c>
      <c r="M38" s="55">
        <v>13</v>
      </c>
      <c r="N38" s="55">
        <v>14</v>
      </c>
      <c r="O38" s="55">
        <v>15</v>
      </c>
      <c r="P38" s="157">
        <v>16</v>
      </c>
    </row>
    <row r="39" spans="1:16" s="18" customFormat="1" ht="11.25">
      <c r="A39" s="152" t="s">
        <v>202</v>
      </c>
      <c r="B39" s="158" t="s">
        <v>255</v>
      </c>
      <c r="C39" s="159" t="s">
        <v>19</v>
      </c>
      <c r="D39" s="123">
        <f aca="true" t="shared" si="5" ref="D39:D56">F39+P39-E39</f>
        <v>2064983.23</v>
      </c>
      <c r="E39" s="190"/>
      <c r="F39" s="123">
        <f aca="true" t="shared" si="6" ref="F39:F56">H39+I39+J39+K39+L39+M39+N39+O39-G39</f>
        <v>2064983.23</v>
      </c>
      <c r="G39" s="160"/>
      <c r="H39" s="160"/>
      <c r="I39" s="160"/>
      <c r="J39" s="160"/>
      <c r="K39" s="160"/>
      <c r="L39" s="160"/>
      <c r="M39" s="161">
        <v>2063289.48</v>
      </c>
      <c r="N39" s="161">
        <v>1693.75</v>
      </c>
      <c r="O39" s="161">
        <v>0</v>
      </c>
      <c r="P39" s="162"/>
    </row>
    <row r="40" spans="1:16" s="18" customFormat="1" ht="45">
      <c r="A40" s="60" t="s">
        <v>203</v>
      </c>
      <c r="B40" s="22" t="s">
        <v>256</v>
      </c>
      <c r="C40" s="23" t="s">
        <v>26</v>
      </c>
      <c r="D40" s="95">
        <f t="shared" si="5"/>
        <v>55582.09</v>
      </c>
      <c r="E40" s="155"/>
      <c r="F40" s="95">
        <f t="shared" si="6"/>
        <v>55582.09</v>
      </c>
      <c r="G40" s="109"/>
      <c r="H40" s="109"/>
      <c r="I40" s="109"/>
      <c r="J40" s="109"/>
      <c r="K40" s="109"/>
      <c r="L40" s="109"/>
      <c r="M40" s="101">
        <v>53888.34</v>
      </c>
      <c r="N40" s="101">
        <v>1693.75</v>
      </c>
      <c r="O40" s="101"/>
      <c r="P40" s="149"/>
    </row>
    <row r="41" spans="1:16" s="18" customFormat="1" ht="22.5">
      <c r="A41" s="60" t="s">
        <v>205</v>
      </c>
      <c r="B41" s="20" t="s">
        <v>257</v>
      </c>
      <c r="C41" s="21" t="s">
        <v>28</v>
      </c>
      <c r="D41" s="89">
        <f t="shared" si="5"/>
        <v>0</v>
      </c>
      <c r="E41" s="91"/>
      <c r="F41" s="89">
        <f t="shared" si="6"/>
        <v>0</v>
      </c>
      <c r="G41" s="91"/>
      <c r="H41" s="91"/>
      <c r="I41" s="91"/>
      <c r="J41" s="91"/>
      <c r="K41" s="91"/>
      <c r="L41" s="91"/>
      <c r="M41" s="92"/>
      <c r="N41" s="92"/>
      <c r="O41" s="92"/>
      <c r="P41" s="93"/>
    </row>
    <row r="42" spans="1:16" s="18" customFormat="1" ht="22.5" customHeight="1">
      <c r="A42" s="60" t="s">
        <v>206</v>
      </c>
      <c r="B42" s="20" t="s">
        <v>258</v>
      </c>
      <c r="C42" s="21" t="s">
        <v>30</v>
      </c>
      <c r="D42" s="89">
        <f t="shared" si="5"/>
        <v>0</v>
      </c>
      <c r="E42" s="109"/>
      <c r="F42" s="95">
        <f t="shared" si="6"/>
        <v>0</v>
      </c>
      <c r="G42" s="109"/>
      <c r="H42" s="109"/>
      <c r="I42" s="91"/>
      <c r="J42" s="91"/>
      <c r="K42" s="91"/>
      <c r="L42" s="91"/>
      <c r="M42" s="92"/>
      <c r="N42" s="92"/>
      <c r="O42" s="101"/>
      <c r="P42" s="93"/>
    </row>
    <row r="43" spans="1:16" s="18" customFormat="1" ht="22.5">
      <c r="A43" s="60" t="s">
        <v>207</v>
      </c>
      <c r="B43" s="20" t="s">
        <v>259</v>
      </c>
      <c r="C43" s="21" t="s">
        <v>32</v>
      </c>
      <c r="D43" s="89">
        <f t="shared" si="5"/>
        <v>0</v>
      </c>
      <c r="E43" s="109"/>
      <c r="F43" s="95">
        <f t="shared" si="6"/>
        <v>0</v>
      </c>
      <c r="G43" s="109"/>
      <c r="H43" s="109"/>
      <c r="I43" s="91"/>
      <c r="J43" s="91"/>
      <c r="K43" s="91"/>
      <c r="L43" s="91"/>
      <c r="M43" s="92"/>
      <c r="N43" s="92"/>
      <c r="O43" s="101"/>
      <c r="P43" s="93"/>
    </row>
    <row r="44" spans="1:16" s="18" customFormat="1" ht="22.5">
      <c r="A44" s="60" t="s">
        <v>208</v>
      </c>
      <c r="B44" s="20" t="s">
        <v>260</v>
      </c>
      <c r="C44" s="21" t="s">
        <v>204</v>
      </c>
      <c r="D44" s="89">
        <f t="shared" si="5"/>
        <v>2009401.14</v>
      </c>
      <c r="E44" s="109"/>
      <c r="F44" s="95">
        <f t="shared" si="6"/>
        <v>2009401.14</v>
      </c>
      <c r="G44" s="109"/>
      <c r="H44" s="109"/>
      <c r="I44" s="91"/>
      <c r="J44" s="91"/>
      <c r="K44" s="91"/>
      <c r="L44" s="91"/>
      <c r="M44" s="92">
        <v>2009401.14</v>
      </c>
      <c r="N44" s="92"/>
      <c r="O44" s="101"/>
      <c r="P44" s="93"/>
    </row>
    <row r="45" spans="1:16" s="18" customFormat="1" ht="22.5">
      <c r="A45" s="59" t="s">
        <v>262</v>
      </c>
      <c r="B45" s="37" t="s">
        <v>261</v>
      </c>
      <c r="C45" s="38" t="s">
        <v>20</v>
      </c>
      <c r="D45" s="89">
        <f t="shared" si="5"/>
        <v>174637087.73</v>
      </c>
      <c r="E45" s="95">
        <f>E46+E47+E48+E49+E50+E51+E52+E53</f>
        <v>0</v>
      </c>
      <c r="F45" s="89">
        <f t="shared" si="6"/>
        <v>174637087.73</v>
      </c>
      <c r="G45" s="95">
        <f aca="true" t="shared" si="7" ref="G45:P45">G46+G47+G48+G49+G50+G51+G52+G53</f>
        <v>15985000</v>
      </c>
      <c r="H45" s="95">
        <f t="shared" si="7"/>
        <v>0</v>
      </c>
      <c r="I45" s="95">
        <f t="shared" si="7"/>
        <v>0</v>
      </c>
      <c r="J45" s="95">
        <f t="shared" si="7"/>
        <v>0</v>
      </c>
      <c r="K45" s="95">
        <f t="shared" si="7"/>
        <v>0</v>
      </c>
      <c r="L45" s="95">
        <f t="shared" si="7"/>
        <v>0</v>
      </c>
      <c r="M45" s="95">
        <f t="shared" si="7"/>
        <v>160631140.17</v>
      </c>
      <c r="N45" s="95">
        <f t="shared" si="7"/>
        <v>8768204.46</v>
      </c>
      <c r="O45" s="95">
        <f t="shared" si="7"/>
        <v>21222743.1</v>
      </c>
      <c r="P45" s="191">
        <f t="shared" si="7"/>
        <v>0</v>
      </c>
    </row>
    <row r="46" spans="1:16" s="18" customFormat="1" ht="45">
      <c r="A46" s="65" t="s">
        <v>264</v>
      </c>
      <c r="B46" s="20" t="s">
        <v>263</v>
      </c>
      <c r="C46" s="21" t="s">
        <v>21</v>
      </c>
      <c r="D46" s="89">
        <f t="shared" si="5"/>
        <v>173903887.73</v>
      </c>
      <c r="E46" s="91"/>
      <c r="F46" s="89">
        <f t="shared" si="6"/>
        <v>173903887.73</v>
      </c>
      <c r="G46" s="91">
        <v>15985000</v>
      </c>
      <c r="H46" s="91"/>
      <c r="I46" s="92"/>
      <c r="J46" s="91"/>
      <c r="K46" s="91"/>
      <c r="L46" s="91"/>
      <c r="M46" s="101">
        <v>160631140.17</v>
      </c>
      <c r="N46" s="101">
        <v>8260204.46</v>
      </c>
      <c r="O46" s="101">
        <v>20997543.1</v>
      </c>
      <c r="P46" s="93"/>
    </row>
    <row r="47" spans="1:16" s="18" customFormat="1" ht="33.75">
      <c r="A47" s="65" t="s">
        <v>266</v>
      </c>
      <c r="B47" s="20" t="s">
        <v>265</v>
      </c>
      <c r="C47" s="21" t="s">
        <v>22</v>
      </c>
      <c r="D47" s="89">
        <f t="shared" si="5"/>
        <v>0</v>
      </c>
      <c r="E47" s="97"/>
      <c r="F47" s="89">
        <f t="shared" si="6"/>
        <v>0</v>
      </c>
      <c r="G47" s="97"/>
      <c r="H47" s="97"/>
      <c r="I47" s="98"/>
      <c r="J47" s="97"/>
      <c r="K47" s="97"/>
      <c r="L47" s="97"/>
      <c r="M47" s="120"/>
      <c r="N47" s="120"/>
      <c r="O47" s="120"/>
      <c r="P47" s="99"/>
    </row>
    <row r="48" spans="1:16" s="18" customFormat="1" ht="22.5">
      <c r="A48" s="65" t="s">
        <v>269</v>
      </c>
      <c r="B48" s="181" t="s">
        <v>267</v>
      </c>
      <c r="C48" s="182" t="s">
        <v>268</v>
      </c>
      <c r="D48" s="89">
        <f t="shared" si="5"/>
        <v>0</v>
      </c>
      <c r="E48" s="97"/>
      <c r="F48" s="89">
        <f t="shared" si="6"/>
        <v>0</v>
      </c>
      <c r="G48" s="97"/>
      <c r="H48" s="97"/>
      <c r="I48" s="98"/>
      <c r="J48" s="97"/>
      <c r="K48" s="97"/>
      <c r="L48" s="97"/>
      <c r="M48" s="120"/>
      <c r="N48" s="120"/>
      <c r="O48" s="120"/>
      <c r="P48" s="99"/>
    </row>
    <row r="49" spans="1:16" s="18" customFormat="1" ht="45">
      <c r="A49" s="65" t="s">
        <v>270</v>
      </c>
      <c r="B49" s="181" t="s">
        <v>271</v>
      </c>
      <c r="C49" s="182" t="s">
        <v>272</v>
      </c>
      <c r="D49" s="89">
        <f t="shared" si="5"/>
        <v>733200</v>
      </c>
      <c r="E49" s="97"/>
      <c r="F49" s="89">
        <f t="shared" si="6"/>
        <v>733200</v>
      </c>
      <c r="G49" s="97"/>
      <c r="H49" s="97"/>
      <c r="I49" s="98"/>
      <c r="J49" s="97"/>
      <c r="K49" s="97"/>
      <c r="L49" s="97"/>
      <c r="M49" s="120"/>
      <c r="N49" s="120">
        <v>508000</v>
      </c>
      <c r="O49" s="120">
        <v>225200</v>
      </c>
      <c r="P49" s="99"/>
    </row>
    <row r="50" spans="1:16" s="18" customFormat="1" ht="33.75">
      <c r="A50" s="65" t="s">
        <v>273</v>
      </c>
      <c r="B50" s="181" t="s">
        <v>274</v>
      </c>
      <c r="C50" s="182" t="s">
        <v>275</v>
      </c>
      <c r="D50" s="89">
        <f t="shared" si="5"/>
        <v>0</v>
      </c>
      <c r="E50" s="97"/>
      <c r="F50" s="89">
        <f t="shared" si="6"/>
        <v>0</v>
      </c>
      <c r="G50" s="97"/>
      <c r="H50" s="97"/>
      <c r="I50" s="98"/>
      <c r="J50" s="97"/>
      <c r="K50" s="97"/>
      <c r="L50" s="97"/>
      <c r="M50" s="120"/>
      <c r="N50" s="120"/>
      <c r="O50" s="120"/>
      <c r="P50" s="99"/>
    </row>
    <row r="51" spans="1:16" s="18" customFormat="1" ht="22.5">
      <c r="A51" s="65" t="s">
        <v>277</v>
      </c>
      <c r="B51" s="181" t="s">
        <v>278</v>
      </c>
      <c r="C51" s="182" t="s">
        <v>280</v>
      </c>
      <c r="D51" s="89">
        <f t="shared" si="5"/>
        <v>0</v>
      </c>
      <c r="E51" s="97"/>
      <c r="F51" s="89">
        <f t="shared" si="6"/>
        <v>0</v>
      </c>
      <c r="G51" s="97"/>
      <c r="H51" s="97"/>
      <c r="I51" s="98"/>
      <c r="J51" s="97"/>
      <c r="K51" s="97"/>
      <c r="L51" s="97"/>
      <c r="M51" s="120"/>
      <c r="N51" s="120"/>
      <c r="O51" s="120"/>
      <c r="P51" s="99"/>
    </row>
    <row r="52" spans="1:16" s="18" customFormat="1" ht="45.75" customHeight="1">
      <c r="A52" s="65" t="s">
        <v>282</v>
      </c>
      <c r="B52" s="181" t="s">
        <v>279</v>
      </c>
      <c r="C52" s="182" t="s">
        <v>281</v>
      </c>
      <c r="D52" s="89">
        <f t="shared" si="5"/>
        <v>0</v>
      </c>
      <c r="E52" s="97"/>
      <c r="F52" s="89">
        <f t="shared" si="6"/>
        <v>0</v>
      </c>
      <c r="G52" s="97"/>
      <c r="H52" s="97"/>
      <c r="I52" s="98"/>
      <c r="J52" s="97"/>
      <c r="K52" s="97"/>
      <c r="L52" s="97"/>
      <c r="M52" s="120"/>
      <c r="N52" s="120"/>
      <c r="O52" s="120"/>
      <c r="P52" s="99"/>
    </row>
    <row r="53" spans="1:16" s="18" customFormat="1" ht="43.5" customHeight="1">
      <c r="A53" s="65" t="s">
        <v>283</v>
      </c>
      <c r="B53" s="24" t="s">
        <v>276</v>
      </c>
      <c r="C53" s="25" t="s">
        <v>284</v>
      </c>
      <c r="D53" s="89">
        <f t="shared" si="5"/>
        <v>0</v>
      </c>
      <c r="E53" s="91"/>
      <c r="F53" s="89">
        <f t="shared" si="6"/>
        <v>0</v>
      </c>
      <c r="G53" s="91"/>
      <c r="H53" s="91"/>
      <c r="I53" s="92"/>
      <c r="J53" s="91"/>
      <c r="K53" s="91"/>
      <c r="L53" s="91"/>
      <c r="M53" s="101"/>
      <c r="N53" s="101"/>
      <c r="O53" s="101"/>
      <c r="P53" s="93"/>
    </row>
    <row r="54" spans="1:18" s="18" customFormat="1" ht="22.5" customHeight="1">
      <c r="A54" s="59" t="s">
        <v>286</v>
      </c>
      <c r="B54" s="150" t="s">
        <v>285</v>
      </c>
      <c r="C54" s="151" t="s">
        <v>23</v>
      </c>
      <c r="D54" s="89">
        <f t="shared" si="5"/>
        <v>0</v>
      </c>
      <c r="E54" s="89">
        <f>E55+E56+E60+E61+E62+E63+E64</f>
        <v>0</v>
      </c>
      <c r="F54" s="89">
        <f t="shared" si="6"/>
        <v>0</v>
      </c>
      <c r="G54" s="89">
        <f aca="true" t="shared" si="8" ref="G54:R54">G55+G56+G60+G61+G62+G63+G64</f>
        <v>0</v>
      </c>
      <c r="H54" s="89">
        <f t="shared" si="8"/>
        <v>0</v>
      </c>
      <c r="I54" s="89">
        <f t="shared" si="8"/>
        <v>0</v>
      </c>
      <c r="J54" s="89">
        <f t="shared" si="8"/>
        <v>0</v>
      </c>
      <c r="K54" s="89">
        <f t="shared" si="8"/>
        <v>0</v>
      </c>
      <c r="L54" s="89">
        <f t="shared" si="8"/>
        <v>0</v>
      </c>
      <c r="M54" s="89">
        <f t="shared" si="8"/>
        <v>0</v>
      </c>
      <c r="N54" s="89">
        <f t="shared" si="8"/>
        <v>0</v>
      </c>
      <c r="O54" s="89">
        <f t="shared" si="8"/>
        <v>0</v>
      </c>
      <c r="P54" s="189">
        <f t="shared" si="8"/>
        <v>0</v>
      </c>
      <c r="Q54" s="89">
        <f t="shared" si="8"/>
        <v>0</v>
      </c>
      <c r="R54" s="89">
        <f t="shared" si="8"/>
        <v>0</v>
      </c>
    </row>
    <row r="55" spans="1:16" s="18" customFormat="1" ht="45">
      <c r="A55" s="154" t="s">
        <v>287</v>
      </c>
      <c r="B55" s="128" t="s">
        <v>288</v>
      </c>
      <c r="C55" s="183" t="s">
        <v>34</v>
      </c>
      <c r="D55" s="89">
        <f t="shared" si="5"/>
        <v>0</v>
      </c>
      <c r="E55" s="91"/>
      <c r="F55" s="89">
        <f t="shared" si="6"/>
        <v>0</v>
      </c>
      <c r="G55" s="91"/>
      <c r="H55" s="91"/>
      <c r="I55" s="92"/>
      <c r="J55" s="91"/>
      <c r="K55" s="91"/>
      <c r="L55" s="91"/>
      <c r="M55" s="101"/>
      <c r="N55" s="101"/>
      <c r="O55" s="101"/>
      <c r="P55" s="93"/>
    </row>
    <row r="56" spans="1:16" s="18" customFormat="1" ht="34.5" thickBot="1">
      <c r="A56" s="154" t="s">
        <v>290</v>
      </c>
      <c r="B56" s="130" t="s">
        <v>289</v>
      </c>
      <c r="C56" s="131" t="s">
        <v>37</v>
      </c>
      <c r="D56" s="104">
        <f t="shared" si="5"/>
        <v>0</v>
      </c>
      <c r="E56" s="106"/>
      <c r="F56" s="110">
        <f t="shared" si="6"/>
        <v>0</v>
      </c>
      <c r="G56" s="106"/>
      <c r="H56" s="106"/>
      <c r="I56" s="105"/>
      <c r="J56" s="106"/>
      <c r="K56" s="106"/>
      <c r="L56" s="106"/>
      <c r="M56" s="105"/>
      <c r="N56" s="105"/>
      <c r="O56" s="105"/>
      <c r="P56" s="107"/>
    </row>
    <row r="57" s="18" customFormat="1" ht="11.25">
      <c r="P57" s="18" t="s">
        <v>145</v>
      </c>
    </row>
    <row r="58" spans="1:16" s="18" customFormat="1" ht="135">
      <c r="A58" s="55" t="s">
        <v>12</v>
      </c>
      <c r="B58" s="74" t="s">
        <v>5</v>
      </c>
      <c r="C58" s="74" t="s">
        <v>6</v>
      </c>
      <c r="D58" s="72" t="s">
        <v>108</v>
      </c>
      <c r="E58" s="74" t="s">
        <v>106</v>
      </c>
      <c r="F58" s="72" t="s">
        <v>7</v>
      </c>
      <c r="G58" s="74" t="s">
        <v>107</v>
      </c>
      <c r="H58" s="73" t="s">
        <v>8</v>
      </c>
      <c r="I58" s="72" t="s">
        <v>136</v>
      </c>
      <c r="J58" s="72" t="s">
        <v>9</v>
      </c>
      <c r="K58" s="75" t="s">
        <v>138</v>
      </c>
      <c r="L58" s="75" t="s">
        <v>139</v>
      </c>
      <c r="M58" s="75" t="s">
        <v>10</v>
      </c>
      <c r="N58" s="75" t="s">
        <v>140</v>
      </c>
      <c r="O58" s="75" t="s">
        <v>141</v>
      </c>
      <c r="P58" s="73" t="s">
        <v>11</v>
      </c>
    </row>
    <row r="59" spans="1:16" s="18" customFormat="1" ht="12" thickBot="1">
      <c r="A59" s="13">
        <v>1</v>
      </c>
      <c r="B59" s="19">
        <v>2</v>
      </c>
      <c r="C59" s="19">
        <v>3</v>
      </c>
      <c r="D59" s="55">
        <v>4</v>
      </c>
      <c r="E59" s="55">
        <v>5</v>
      </c>
      <c r="F59" s="55">
        <v>6</v>
      </c>
      <c r="G59" s="55">
        <v>7</v>
      </c>
      <c r="H59" s="19">
        <v>8</v>
      </c>
      <c r="I59" s="19">
        <v>9</v>
      </c>
      <c r="J59" s="55">
        <v>10</v>
      </c>
      <c r="K59" s="55">
        <v>11</v>
      </c>
      <c r="L59" s="55">
        <v>12</v>
      </c>
      <c r="M59" s="55">
        <v>13</v>
      </c>
      <c r="N59" s="55">
        <v>14</v>
      </c>
      <c r="O59" s="55">
        <v>15</v>
      </c>
      <c r="P59" s="157">
        <v>16</v>
      </c>
    </row>
    <row r="60" spans="1:16" s="18" customFormat="1" ht="22.5" customHeight="1">
      <c r="A60" s="163" t="s">
        <v>292</v>
      </c>
      <c r="B60" s="184" t="s">
        <v>291</v>
      </c>
      <c r="C60" s="185" t="s">
        <v>39</v>
      </c>
      <c r="D60" s="111">
        <f aca="true" t="shared" si="9" ref="D60:D84">F60+P60-E60</f>
        <v>0</v>
      </c>
      <c r="E60" s="160"/>
      <c r="F60" s="123">
        <f aca="true" t="shared" si="10" ref="F60:F84">H60+I60+J60+K60+L60+M60+N60+O60-G60</f>
        <v>0</v>
      </c>
      <c r="G60" s="160"/>
      <c r="H60" s="160"/>
      <c r="I60" s="161"/>
      <c r="J60" s="160"/>
      <c r="K60" s="160"/>
      <c r="L60" s="160"/>
      <c r="M60" s="161"/>
      <c r="N60" s="161"/>
      <c r="O60" s="161"/>
      <c r="P60" s="162"/>
    </row>
    <row r="61" spans="1:16" s="18" customFormat="1" ht="45">
      <c r="A61" s="154" t="s">
        <v>293</v>
      </c>
      <c r="B61" s="181" t="s">
        <v>294</v>
      </c>
      <c r="C61" s="182" t="s">
        <v>295</v>
      </c>
      <c r="D61" s="102">
        <f t="shared" si="9"/>
        <v>0</v>
      </c>
      <c r="E61" s="109"/>
      <c r="F61" s="95">
        <f t="shared" si="10"/>
        <v>0</v>
      </c>
      <c r="G61" s="91"/>
      <c r="H61" s="91"/>
      <c r="I61" s="92"/>
      <c r="J61" s="91"/>
      <c r="K61" s="91"/>
      <c r="L61" s="91"/>
      <c r="M61" s="92"/>
      <c r="N61" s="92"/>
      <c r="O61" s="92"/>
      <c r="P61" s="93"/>
    </row>
    <row r="62" spans="1:16" s="18" customFormat="1" ht="33.75">
      <c r="A62" s="154" t="s">
        <v>300</v>
      </c>
      <c r="B62" s="181" t="s">
        <v>296</v>
      </c>
      <c r="C62" s="182" t="s">
        <v>298</v>
      </c>
      <c r="D62" s="102">
        <f t="shared" si="9"/>
        <v>0</v>
      </c>
      <c r="E62" s="109"/>
      <c r="F62" s="95">
        <f t="shared" si="10"/>
        <v>0</v>
      </c>
      <c r="G62" s="91"/>
      <c r="H62" s="91"/>
      <c r="I62" s="92"/>
      <c r="J62" s="91"/>
      <c r="K62" s="91"/>
      <c r="L62" s="91"/>
      <c r="M62" s="92"/>
      <c r="N62" s="92"/>
      <c r="O62" s="92"/>
      <c r="P62" s="93"/>
    </row>
    <row r="63" spans="1:16" s="18" customFormat="1" ht="22.5">
      <c r="A63" s="154" t="s">
        <v>301</v>
      </c>
      <c r="B63" s="181" t="s">
        <v>297</v>
      </c>
      <c r="C63" s="182" t="s">
        <v>299</v>
      </c>
      <c r="D63" s="102">
        <f t="shared" si="9"/>
        <v>0</v>
      </c>
      <c r="E63" s="109"/>
      <c r="F63" s="95">
        <f t="shared" si="10"/>
        <v>0</v>
      </c>
      <c r="G63" s="91"/>
      <c r="H63" s="91"/>
      <c r="I63" s="92"/>
      <c r="J63" s="91"/>
      <c r="K63" s="91"/>
      <c r="L63" s="91"/>
      <c r="M63" s="92"/>
      <c r="N63" s="92"/>
      <c r="O63" s="92"/>
      <c r="P63" s="93"/>
    </row>
    <row r="64" spans="1:16" s="18" customFormat="1" ht="48" customHeight="1">
      <c r="A64" s="154" t="s">
        <v>304</v>
      </c>
      <c r="B64" s="181" t="s">
        <v>302</v>
      </c>
      <c r="C64" s="182" t="s">
        <v>303</v>
      </c>
      <c r="D64" s="102">
        <f t="shared" si="9"/>
        <v>0</v>
      </c>
      <c r="E64" s="109"/>
      <c r="F64" s="95">
        <f t="shared" si="10"/>
        <v>0</v>
      </c>
      <c r="G64" s="91"/>
      <c r="H64" s="91"/>
      <c r="I64" s="92"/>
      <c r="J64" s="91"/>
      <c r="K64" s="91"/>
      <c r="L64" s="91"/>
      <c r="M64" s="92"/>
      <c r="N64" s="92"/>
      <c r="O64" s="92"/>
      <c r="P64" s="93"/>
    </row>
    <row r="65" spans="1:16" s="18" customFormat="1" ht="22.5" customHeight="1">
      <c r="A65" s="59" t="s">
        <v>305</v>
      </c>
      <c r="B65" s="37" t="s">
        <v>306</v>
      </c>
      <c r="C65" s="38"/>
      <c r="D65" s="89">
        <f t="shared" si="9"/>
        <v>-671.46</v>
      </c>
      <c r="E65" s="100">
        <f>E66+E67+E68</f>
        <v>0</v>
      </c>
      <c r="F65" s="89">
        <f t="shared" si="10"/>
        <v>-671.46</v>
      </c>
      <c r="G65" s="100">
        <f aca="true" t="shared" si="11" ref="G65:P65">G66+G67+G68</f>
        <v>0</v>
      </c>
      <c r="H65" s="100">
        <f t="shared" si="11"/>
        <v>0</v>
      </c>
      <c r="I65" s="100">
        <f t="shared" si="11"/>
        <v>0</v>
      </c>
      <c r="J65" s="100">
        <f t="shared" si="11"/>
        <v>0</v>
      </c>
      <c r="K65" s="100">
        <f t="shared" si="11"/>
        <v>0</v>
      </c>
      <c r="L65" s="100">
        <f t="shared" si="11"/>
        <v>0</v>
      </c>
      <c r="M65" s="100">
        <f t="shared" si="11"/>
        <v>-721.46</v>
      </c>
      <c r="N65" s="100">
        <f t="shared" si="11"/>
        <v>50</v>
      </c>
      <c r="O65" s="100">
        <f t="shared" si="11"/>
        <v>0</v>
      </c>
      <c r="P65" s="90">
        <f t="shared" si="11"/>
        <v>0</v>
      </c>
    </row>
    <row r="66" spans="1:16" s="18" customFormat="1" ht="22.5">
      <c r="A66" s="71" t="s">
        <v>310</v>
      </c>
      <c r="B66" s="22" t="s">
        <v>307</v>
      </c>
      <c r="C66" s="23" t="s">
        <v>42</v>
      </c>
      <c r="D66" s="89">
        <f t="shared" si="9"/>
        <v>-721.46</v>
      </c>
      <c r="E66" s="91"/>
      <c r="F66" s="89">
        <f t="shared" si="10"/>
        <v>-721.46</v>
      </c>
      <c r="G66" s="91"/>
      <c r="H66" s="91"/>
      <c r="I66" s="92"/>
      <c r="J66" s="91"/>
      <c r="K66" s="91"/>
      <c r="L66" s="92"/>
      <c r="M66" s="101">
        <v>-721.46</v>
      </c>
      <c r="N66" s="101"/>
      <c r="O66" s="101"/>
      <c r="P66" s="93"/>
    </row>
    <row r="67" spans="1:16" s="18" customFormat="1" ht="11.25">
      <c r="A67" s="71" t="s">
        <v>311</v>
      </c>
      <c r="B67" s="22" t="s">
        <v>308</v>
      </c>
      <c r="C67" s="21" t="s">
        <v>209</v>
      </c>
      <c r="D67" s="89">
        <f t="shared" si="9"/>
        <v>50</v>
      </c>
      <c r="E67" s="91"/>
      <c r="F67" s="89">
        <f t="shared" si="10"/>
        <v>50</v>
      </c>
      <c r="G67" s="91"/>
      <c r="H67" s="91"/>
      <c r="I67" s="92"/>
      <c r="J67" s="91"/>
      <c r="K67" s="91"/>
      <c r="L67" s="92"/>
      <c r="M67" s="101"/>
      <c r="N67" s="101">
        <v>50</v>
      </c>
      <c r="O67" s="101"/>
      <c r="P67" s="93"/>
    </row>
    <row r="68" spans="1:16" s="18" customFormat="1" ht="19.5" customHeight="1">
      <c r="A68" s="71" t="s">
        <v>312</v>
      </c>
      <c r="B68" s="20" t="s">
        <v>309</v>
      </c>
      <c r="C68" s="21" t="s">
        <v>33</v>
      </c>
      <c r="D68" s="89">
        <f t="shared" si="9"/>
        <v>0</v>
      </c>
      <c r="E68" s="91"/>
      <c r="F68" s="89">
        <f t="shared" si="10"/>
        <v>0</v>
      </c>
      <c r="G68" s="91"/>
      <c r="H68" s="91"/>
      <c r="I68" s="92"/>
      <c r="J68" s="91"/>
      <c r="K68" s="91"/>
      <c r="L68" s="92"/>
      <c r="M68" s="101"/>
      <c r="N68" s="101"/>
      <c r="O68" s="101"/>
      <c r="P68" s="93"/>
    </row>
    <row r="69" spans="1:18" s="18" customFormat="1" ht="19.5" customHeight="1">
      <c r="A69" s="58" t="s">
        <v>110</v>
      </c>
      <c r="B69" s="37" t="s">
        <v>313</v>
      </c>
      <c r="C69" s="38"/>
      <c r="D69" s="89">
        <f t="shared" si="9"/>
        <v>2246688.04</v>
      </c>
      <c r="E69" s="100">
        <f>E70+E82</f>
        <v>0</v>
      </c>
      <c r="F69" s="89">
        <f t="shared" si="10"/>
        <v>2246688.04</v>
      </c>
      <c r="G69" s="100">
        <f aca="true" t="shared" si="12" ref="G69:R69">G70+G82</f>
        <v>0</v>
      </c>
      <c r="H69" s="100">
        <f t="shared" si="12"/>
        <v>0</v>
      </c>
      <c r="I69" s="100">
        <f t="shared" si="12"/>
        <v>0</v>
      </c>
      <c r="J69" s="100">
        <f t="shared" si="12"/>
        <v>0</v>
      </c>
      <c r="K69" s="100">
        <f t="shared" si="12"/>
        <v>0</v>
      </c>
      <c r="L69" s="100">
        <f t="shared" si="12"/>
        <v>0</v>
      </c>
      <c r="M69" s="100">
        <f t="shared" si="12"/>
        <v>1384372.97</v>
      </c>
      <c r="N69" s="100">
        <f t="shared" si="12"/>
        <v>721804.33</v>
      </c>
      <c r="O69" s="100">
        <f t="shared" si="12"/>
        <v>140510.74</v>
      </c>
      <c r="P69" s="90">
        <f t="shared" si="12"/>
        <v>0</v>
      </c>
      <c r="Q69" s="89">
        <f t="shared" si="12"/>
        <v>0</v>
      </c>
      <c r="R69" s="100">
        <f t="shared" si="12"/>
        <v>0</v>
      </c>
    </row>
    <row r="70" spans="1:16" s="18" customFormat="1" ht="21.75" customHeight="1">
      <c r="A70" s="63" t="s">
        <v>210</v>
      </c>
      <c r="B70" s="37" t="s">
        <v>314</v>
      </c>
      <c r="C70" s="38" t="s">
        <v>25</v>
      </c>
      <c r="D70" s="89">
        <f t="shared" si="9"/>
        <v>2246688.04</v>
      </c>
      <c r="E70" s="100">
        <f>E71+E72+E73+E74</f>
        <v>0</v>
      </c>
      <c r="F70" s="89">
        <f t="shared" si="10"/>
        <v>2246688.04</v>
      </c>
      <c r="G70" s="100">
        <f aca="true" t="shared" si="13" ref="G70:P70">G71+G72+G73+G74</f>
        <v>0</v>
      </c>
      <c r="H70" s="100">
        <f t="shared" si="13"/>
        <v>0</v>
      </c>
      <c r="I70" s="100">
        <f t="shared" si="13"/>
        <v>0</v>
      </c>
      <c r="J70" s="100">
        <f t="shared" si="13"/>
        <v>0</v>
      </c>
      <c r="K70" s="100">
        <f t="shared" si="13"/>
        <v>0</v>
      </c>
      <c r="L70" s="100">
        <f t="shared" si="13"/>
        <v>0</v>
      </c>
      <c r="M70" s="100">
        <f t="shared" si="13"/>
        <v>1384372.97</v>
      </c>
      <c r="N70" s="100">
        <f t="shared" si="13"/>
        <v>721804.33</v>
      </c>
      <c r="O70" s="100">
        <f t="shared" si="13"/>
        <v>140510.74</v>
      </c>
      <c r="P70" s="90">
        <f t="shared" si="13"/>
        <v>0</v>
      </c>
    </row>
    <row r="71" spans="1:16" s="18" customFormat="1" ht="22.5">
      <c r="A71" s="60" t="s">
        <v>111</v>
      </c>
      <c r="B71" s="20" t="s">
        <v>315</v>
      </c>
      <c r="C71" s="21" t="s">
        <v>27</v>
      </c>
      <c r="D71" s="89">
        <f t="shared" si="9"/>
        <v>143258.33</v>
      </c>
      <c r="E71" s="92"/>
      <c r="F71" s="89">
        <f t="shared" si="10"/>
        <v>143258.33</v>
      </c>
      <c r="G71" s="92"/>
      <c r="H71" s="91"/>
      <c r="I71" s="92"/>
      <c r="J71" s="91"/>
      <c r="K71" s="91"/>
      <c r="L71" s="91"/>
      <c r="M71" s="101">
        <v>136958.33</v>
      </c>
      <c r="N71" s="101"/>
      <c r="O71" s="101">
        <v>6300</v>
      </c>
      <c r="P71" s="93"/>
    </row>
    <row r="72" spans="1:16" s="18" customFormat="1" ht="19.5" customHeight="1">
      <c r="A72" s="62" t="s">
        <v>112</v>
      </c>
      <c r="B72" s="22" t="s">
        <v>316</v>
      </c>
      <c r="C72" s="23" t="s">
        <v>29</v>
      </c>
      <c r="D72" s="89">
        <f t="shared" si="9"/>
        <v>0</v>
      </c>
      <c r="E72" s="101"/>
      <c r="F72" s="89">
        <f t="shared" si="10"/>
        <v>0</v>
      </c>
      <c r="G72" s="101"/>
      <c r="H72" s="91"/>
      <c r="I72" s="92"/>
      <c r="J72" s="91"/>
      <c r="K72" s="91"/>
      <c r="L72" s="91"/>
      <c r="M72" s="101"/>
      <c r="N72" s="101"/>
      <c r="O72" s="101"/>
      <c r="P72" s="93"/>
    </row>
    <row r="73" spans="1:16" s="18" customFormat="1" ht="11.25">
      <c r="A73" s="62" t="s">
        <v>113</v>
      </c>
      <c r="B73" s="22" t="s">
        <v>317</v>
      </c>
      <c r="C73" s="23" t="s">
        <v>31</v>
      </c>
      <c r="D73" s="89">
        <f t="shared" si="9"/>
        <v>2103429.71</v>
      </c>
      <c r="E73" s="101"/>
      <c r="F73" s="89">
        <f t="shared" si="10"/>
        <v>2103429.71</v>
      </c>
      <c r="G73" s="101"/>
      <c r="H73" s="91"/>
      <c r="I73" s="92"/>
      <c r="J73" s="91"/>
      <c r="K73" s="91"/>
      <c r="L73" s="91"/>
      <c r="M73" s="101">
        <v>1247414.64</v>
      </c>
      <c r="N73" s="101">
        <v>721804.33</v>
      </c>
      <c r="O73" s="101">
        <v>134210.74</v>
      </c>
      <c r="P73" s="93"/>
    </row>
    <row r="74" spans="1:16" s="18" customFormat="1" ht="19.5" customHeight="1">
      <c r="A74" s="200" t="s">
        <v>114</v>
      </c>
      <c r="B74" s="150" t="s">
        <v>318</v>
      </c>
      <c r="C74" s="151" t="s">
        <v>33</v>
      </c>
      <c r="D74" s="89">
        <f t="shared" si="9"/>
        <v>0</v>
      </c>
      <c r="E74" s="153">
        <f>E75+E76+E77+E78+E79+E80+E81</f>
        <v>0</v>
      </c>
      <c r="F74" s="95">
        <f t="shared" si="10"/>
        <v>0</v>
      </c>
      <c r="G74" s="153">
        <f aca="true" t="shared" si="14" ref="G74:P74">G75+G76+G77+G78+G79+G80+G81</f>
        <v>0</v>
      </c>
      <c r="H74" s="153">
        <f t="shared" si="14"/>
        <v>0</v>
      </c>
      <c r="I74" s="153">
        <f t="shared" si="14"/>
        <v>0</v>
      </c>
      <c r="J74" s="153">
        <f t="shared" si="14"/>
        <v>0</v>
      </c>
      <c r="K74" s="153">
        <f t="shared" si="14"/>
        <v>0</v>
      </c>
      <c r="L74" s="153">
        <f t="shared" si="14"/>
        <v>0</v>
      </c>
      <c r="M74" s="153">
        <f t="shared" si="14"/>
        <v>0</v>
      </c>
      <c r="N74" s="153">
        <f t="shared" si="14"/>
        <v>0</v>
      </c>
      <c r="O74" s="153">
        <f t="shared" si="14"/>
        <v>0</v>
      </c>
      <c r="P74" s="199">
        <f t="shared" si="14"/>
        <v>0</v>
      </c>
    </row>
    <row r="75" spans="1:16" s="18" customFormat="1" ht="33.75">
      <c r="A75" s="164" t="s">
        <v>319</v>
      </c>
      <c r="B75" s="128" t="s">
        <v>320</v>
      </c>
      <c r="C75" s="183" t="s">
        <v>160</v>
      </c>
      <c r="D75" s="89">
        <f t="shared" si="9"/>
        <v>0</v>
      </c>
      <c r="E75" s="101"/>
      <c r="F75" s="95">
        <f t="shared" si="10"/>
        <v>0</v>
      </c>
      <c r="G75" s="101"/>
      <c r="H75" s="109"/>
      <c r="I75" s="101"/>
      <c r="J75" s="109"/>
      <c r="K75" s="109"/>
      <c r="L75" s="101"/>
      <c r="M75" s="101"/>
      <c r="N75" s="101"/>
      <c r="O75" s="101"/>
      <c r="P75" s="93"/>
    </row>
    <row r="76" spans="1:16" s="18" customFormat="1" ht="19.5" customHeight="1">
      <c r="A76" s="164" t="s">
        <v>326</v>
      </c>
      <c r="B76" s="128" t="s">
        <v>321</v>
      </c>
      <c r="C76" s="183" t="s">
        <v>161</v>
      </c>
      <c r="D76" s="89">
        <f t="shared" si="9"/>
        <v>0</v>
      </c>
      <c r="E76" s="101"/>
      <c r="F76" s="95">
        <f t="shared" si="10"/>
        <v>0</v>
      </c>
      <c r="G76" s="101"/>
      <c r="H76" s="109"/>
      <c r="I76" s="101"/>
      <c r="J76" s="109"/>
      <c r="K76" s="109"/>
      <c r="L76" s="101"/>
      <c r="M76" s="101"/>
      <c r="N76" s="101"/>
      <c r="O76" s="101"/>
      <c r="P76" s="93"/>
    </row>
    <row r="77" spans="1:16" s="18" customFormat="1" ht="19.5" customHeight="1">
      <c r="A77" s="164" t="s">
        <v>327</v>
      </c>
      <c r="B77" s="128" t="s">
        <v>322</v>
      </c>
      <c r="C77" s="183" t="s">
        <v>323</v>
      </c>
      <c r="D77" s="89">
        <f t="shared" si="9"/>
        <v>0</v>
      </c>
      <c r="E77" s="101"/>
      <c r="F77" s="95">
        <f t="shared" si="10"/>
        <v>0</v>
      </c>
      <c r="G77" s="101"/>
      <c r="H77" s="109"/>
      <c r="I77" s="101"/>
      <c r="J77" s="109"/>
      <c r="K77" s="109"/>
      <c r="L77" s="101"/>
      <c r="M77" s="101"/>
      <c r="N77" s="101"/>
      <c r="O77" s="101"/>
      <c r="P77" s="93"/>
    </row>
    <row r="78" spans="1:16" s="18" customFormat="1" ht="19.5" customHeight="1">
      <c r="A78" s="164" t="s">
        <v>332</v>
      </c>
      <c r="B78" s="128" t="s">
        <v>324</v>
      </c>
      <c r="C78" s="183" t="s">
        <v>325</v>
      </c>
      <c r="D78" s="89">
        <f t="shared" si="9"/>
        <v>0</v>
      </c>
      <c r="E78" s="101"/>
      <c r="F78" s="95">
        <f t="shared" si="10"/>
        <v>0</v>
      </c>
      <c r="G78" s="101"/>
      <c r="H78" s="109"/>
      <c r="I78" s="101"/>
      <c r="J78" s="109"/>
      <c r="K78" s="109"/>
      <c r="L78" s="101"/>
      <c r="M78" s="101"/>
      <c r="N78" s="101"/>
      <c r="O78" s="101"/>
      <c r="P78" s="93"/>
    </row>
    <row r="79" spans="1:16" s="18" customFormat="1" ht="19.5" customHeight="1">
      <c r="A79" s="164" t="s">
        <v>333</v>
      </c>
      <c r="B79" s="128" t="s">
        <v>328</v>
      </c>
      <c r="C79" s="183" t="s">
        <v>329</v>
      </c>
      <c r="D79" s="89">
        <f t="shared" si="9"/>
        <v>0</v>
      </c>
      <c r="E79" s="101"/>
      <c r="F79" s="95">
        <f t="shared" si="10"/>
        <v>0</v>
      </c>
      <c r="G79" s="101"/>
      <c r="H79" s="109"/>
      <c r="I79" s="101"/>
      <c r="J79" s="109"/>
      <c r="K79" s="109"/>
      <c r="L79" s="101"/>
      <c r="M79" s="101"/>
      <c r="N79" s="101"/>
      <c r="O79" s="101"/>
      <c r="P79" s="93"/>
    </row>
    <row r="80" spans="1:16" s="18" customFormat="1" ht="19.5" customHeight="1">
      <c r="A80" s="164" t="s">
        <v>334</v>
      </c>
      <c r="B80" s="128" t="s">
        <v>330</v>
      </c>
      <c r="C80" s="183" t="s">
        <v>331</v>
      </c>
      <c r="D80" s="89">
        <f t="shared" si="9"/>
        <v>0</v>
      </c>
      <c r="E80" s="101"/>
      <c r="F80" s="95">
        <f t="shared" si="10"/>
        <v>0</v>
      </c>
      <c r="G80" s="101"/>
      <c r="H80" s="109"/>
      <c r="I80" s="101"/>
      <c r="J80" s="109"/>
      <c r="K80" s="109"/>
      <c r="L80" s="101"/>
      <c r="M80" s="101"/>
      <c r="N80" s="101"/>
      <c r="O80" s="101"/>
      <c r="P80" s="93"/>
    </row>
    <row r="81" spans="1:16" s="18" customFormat="1" ht="22.5">
      <c r="A81" s="164" t="s">
        <v>335</v>
      </c>
      <c r="B81" s="128" t="s">
        <v>336</v>
      </c>
      <c r="C81" s="183" t="s">
        <v>337</v>
      </c>
      <c r="D81" s="89">
        <f t="shared" si="9"/>
        <v>0</v>
      </c>
      <c r="E81" s="101"/>
      <c r="F81" s="95">
        <f t="shared" si="10"/>
        <v>0</v>
      </c>
      <c r="G81" s="101"/>
      <c r="H81" s="109"/>
      <c r="I81" s="101"/>
      <c r="J81" s="109"/>
      <c r="K81" s="109"/>
      <c r="L81" s="101"/>
      <c r="M81" s="101"/>
      <c r="N81" s="101"/>
      <c r="O81" s="101"/>
      <c r="P81" s="93"/>
    </row>
    <row r="82" spans="1:18" s="18" customFormat="1" ht="19.5" customHeight="1">
      <c r="A82" s="63" t="s">
        <v>338</v>
      </c>
      <c r="B82" s="37" t="s">
        <v>339</v>
      </c>
      <c r="C82" s="38"/>
      <c r="D82" s="89">
        <f t="shared" si="9"/>
        <v>0</v>
      </c>
      <c r="E82" s="100">
        <f>E83+E84+E88+E98</f>
        <v>0</v>
      </c>
      <c r="F82" s="95">
        <f t="shared" si="10"/>
        <v>0</v>
      </c>
      <c r="G82" s="100">
        <f aca="true" t="shared" si="15" ref="G82:P82">G83+G84+G88+G98</f>
        <v>0</v>
      </c>
      <c r="H82" s="100">
        <f t="shared" si="15"/>
        <v>0</v>
      </c>
      <c r="I82" s="100">
        <f t="shared" si="15"/>
        <v>0</v>
      </c>
      <c r="J82" s="100">
        <f t="shared" si="15"/>
        <v>0</v>
      </c>
      <c r="K82" s="100">
        <f t="shared" si="15"/>
        <v>0</v>
      </c>
      <c r="L82" s="100">
        <f t="shared" si="15"/>
        <v>0</v>
      </c>
      <c r="M82" s="100">
        <f t="shared" si="15"/>
        <v>0</v>
      </c>
      <c r="N82" s="100">
        <f t="shared" si="15"/>
        <v>0</v>
      </c>
      <c r="O82" s="100">
        <f t="shared" si="15"/>
        <v>0</v>
      </c>
      <c r="P82" s="90">
        <f t="shared" si="15"/>
        <v>0</v>
      </c>
      <c r="Q82" s="89">
        <f>Q83+Q84+Q88</f>
        <v>0</v>
      </c>
      <c r="R82" s="100">
        <f>R83+R84+R88</f>
        <v>0</v>
      </c>
    </row>
    <row r="83" spans="1:16" s="18" customFormat="1" ht="33.75">
      <c r="A83" s="60" t="s">
        <v>340</v>
      </c>
      <c r="B83" s="128" t="s">
        <v>341</v>
      </c>
      <c r="C83" s="183" t="s">
        <v>35</v>
      </c>
      <c r="D83" s="89">
        <f t="shared" si="9"/>
        <v>0</v>
      </c>
      <c r="E83" s="101"/>
      <c r="F83" s="95">
        <f t="shared" si="10"/>
        <v>0</v>
      </c>
      <c r="G83" s="101"/>
      <c r="H83" s="109"/>
      <c r="I83" s="101"/>
      <c r="J83" s="109"/>
      <c r="K83" s="109"/>
      <c r="L83" s="101"/>
      <c r="M83" s="101"/>
      <c r="N83" s="101"/>
      <c r="O83" s="101"/>
      <c r="P83" s="93"/>
    </row>
    <row r="84" spans="1:16" s="18" customFormat="1" ht="19.5" customHeight="1" thickBot="1">
      <c r="A84" s="62" t="s">
        <v>342</v>
      </c>
      <c r="B84" s="66" t="s">
        <v>343</v>
      </c>
      <c r="C84" s="67" t="s">
        <v>36</v>
      </c>
      <c r="D84" s="110">
        <f t="shared" si="9"/>
        <v>0</v>
      </c>
      <c r="E84" s="105"/>
      <c r="F84" s="110">
        <f t="shared" si="10"/>
        <v>0</v>
      </c>
      <c r="G84" s="105"/>
      <c r="H84" s="106"/>
      <c r="I84" s="105"/>
      <c r="J84" s="106"/>
      <c r="K84" s="106"/>
      <c r="L84" s="105"/>
      <c r="M84" s="105"/>
      <c r="N84" s="105"/>
      <c r="O84" s="105"/>
      <c r="P84" s="107"/>
    </row>
    <row r="85" s="18" customFormat="1" ht="19.5" customHeight="1">
      <c r="P85" s="18" t="s">
        <v>146</v>
      </c>
    </row>
    <row r="86" spans="1:17" s="18" customFormat="1" ht="135">
      <c r="A86" s="55" t="s">
        <v>12</v>
      </c>
      <c r="B86" s="74" t="s">
        <v>5</v>
      </c>
      <c r="C86" s="74" t="s">
        <v>6</v>
      </c>
      <c r="D86" s="72" t="s">
        <v>108</v>
      </c>
      <c r="E86" s="74" t="s">
        <v>106</v>
      </c>
      <c r="F86" s="72" t="s">
        <v>7</v>
      </c>
      <c r="G86" s="74" t="s">
        <v>107</v>
      </c>
      <c r="H86" s="73" t="s">
        <v>8</v>
      </c>
      <c r="I86" s="72" t="s">
        <v>136</v>
      </c>
      <c r="J86" s="72" t="s">
        <v>9</v>
      </c>
      <c r="K86" s="75" t="s">
        <v>138</v>
      </c>
      <c r="L86" s="75" t="s">
        <v>139</v>
      </c>
      <c r="M86" s="75" t="s">
        <v>10</v>
      </c>
      <c r="N86" s="75" t="s">
        <v>140</v>
      </c>
      <c r="O86" s="75" t="s">
        <v>141</v>
      </c>
      <c r="P86" s="73" t="s">
        <v>11</v>
      </c>
      <c r="Q86" s="53"/>
    </row>
    <row r="87" spans="1:17" s="18" customFormat="1" ht="12" thickBot="1">
      <c r="A87" s="13">
        <v>1</v>
      </c>
      <c r="B87" s="19">
        <v>2</v>
      </c>
      <c r="C87" s="19">
        <v>3</v>
      </c>
      <c r="D87" s="55">
        <v>4</v>
      </c>
      <c r="E87" s="55">
        <v>5</v>
      </c>
      <c r="F87" s="55">
        <v>6</v>
      </c>
      <c r="G87" s="55">
        <v>7</v>
      </c>
      <c r="H87" s="19">
        <v>8</v>
      </c>
      <c r="I87" s="19">
        <v>9</v>
      </c>
      <c r="J87" s="55">
        <v>10</v>
      </c>
      <c r="K87" s="55">
        <v>11</v>
      </c>
      <c r="L87" s="55">
        <v>12</v>
      </c>
      <c r="M87" s="55">
        <v>13</v>
      </c>
      <c r="N87" s="55">
        <v>14</v>
      </c>
      <c r="O87" s="55">
        <v>15</v>
      </c>
      <c r="P87" s="157">
        <v>16</v>
      </c>
      <c r="Q87" s="53"/>
    </row>
    <row r="88" spans="1:16" s="18" customFormat="1" ht="19.5" customHeight="1">
      <c r="A88" s="63" t="s">
        <v>344</v>
      </c>
      <c r="B88" s="158" t="s">
        <v>345</v>
      </c>
      <c r="C88" s="159" t="s">
        <v>38</v>
      </c>
      <c r="D88" s="123">
        <f aca="true" t="shared" si="16" ref="D88:D102">F88+P88-E88</f>
        <v>0</v>
      </c>
      <c r="E88" s="111">
        <f>E89+E90+E91+E92+E93+E94+E95+E96+E97</f>
        <v>0</v>
      </c>
      <c r="F88" s="123">
        <f aca="true" t="shared" si="17" ref="F88:F102">H88+I88+J88+K88+L88+M88+N88+O88-G88</f>
        <v>0</v>
      </c>
      <c r="G88" s="111">
        <f aca="true" t="shared" si="18" ref="G88:P88">G89+G90+G91+G92+G93+G94+G95+G96+G97</f>
        <v>0</v>
      </c>
      <c r="H88" s="111">
        <f t="shared" si="18"/>
        <v>0</v>
      </c>
      <c r="I88" s="111">
        <f t="shared" si="18"/>
        <v>0</v>
      </c>
      <c r="J88" s="111">
        <f t="shared" si="18"/>
        <v>0</v>
      </c>
      <c r="K88" s="111">
        <f t="shared" si="18"/>
        <v>0</v>
      </c>
      <c r="L88" s="111">
        <f t="shared" si="18"/>
        <v>0</v>
      </c>
      <c r="M88" s="111">
        <f t="shared" si="18"/>
        <v>0</v>
      </c>
      <c r="N88" s="111">
        <f t="shared" si="18"/>
        <v>0</v>
      </c>
      <c r="O88" s="111">
        <f t="shared" si="18"/>
        <v>0</v>
      </c>
      <c r="P88" s="192">
        <f t="shared" si="18"/>
        <v>0</v>
      </c>
    </row>
    <row r="89" spans="1:16" s="18" customFormat="1" ht="45">
      <c r="A89" s="167" t="s">
        <v>346</v>
      </c>
      <c r="B89" s="181" t="s">
        <v>347</v>
      </c>
      <c r="C89" s="182" t="s">
        <v>348</v>
      </c>
      <c r="D89" s="89">
        <f t="shared" si="16"/>
        <v>0</v>
      </c>
      <c r="E89" s="101"/>
      <c r="F89" s="89">
        <f t="shared" si="17"/>
        <v>0</v>
      </c>
      <c r="G89" s="92"/>
      <c r="H89" s="91"/>
      <c r="I89" s="92"/>
      <c r="J89" s="91"/>
      <c r="K89" s="91"/>
      <c r="L89" s="92"/>
      <c r="M89" s="92"/>
      <c r="N89" s="92"/>
      <c r="O89" s="92"/>
      <c r="P89" s="93"/>
    </row>
    <row r="90" spans="1:16" s="18" customFormat="1" ht="33.75">
      <c r="A90" s="167" t="s">
        <v>349</v>
      </c>
      <c r="B90" s="181" t="s">
        <v>350</v>
      </c>
      <c r="C90" s="182" t="s">
        <v>351</v>
      </c>
      <c r="D90" s="89">
        <f t="shared" si="16"/>
        <v>0</v>
      </c>
      <c r="E90" s="101"/>
      <c r="F90" s="89">
        <f t="shared" si="17"/>
        <v>0</v>
      </c>
      <c r="G90" s="92"/>
      <c r="H90" s="91"/>
      <c r="I90" s="92"/>
      <c r="J90" s="91"/>
      <c r="K90" s="91"/>
      <c r="L90" s="92"/>
      <c r="M90" s="92"/>
      <c r="N90" s="92"/>
      <c r="O90" s="92"/>
      <c r="P90" s="93"/>
    </row>
    <row r="91" spans="1:16" s="18" customFormat="1" ht="33.75">
      <c r="A91" s="167" t="s">
        <v>352</v>
      </c>
      <c r="B91" s="181" t="s">
        <v>353</v>
      </c>
      <c r="C91" s="182" t="s">
        <v>354</v>
      </c>
      <c r="D91" s="89">
        <f t="shared" si="16"/>
        <v>0</v>
      </c>
      <c r="E91" s="101"/>
      <c r="F91" s="89">
        <f t="shared" si="17"/>
        <v>0</v>
      </c>
      <c r="G91" s="92"/>
      <c r="H91" s="91"/>
      <c r="I91" s="92"/>
      <c r="J91" s="91"/>
      <c r="K91" s="91"/>
      <c r="L91" s="92"/>
      <c r="M91" s="92"/>
      <c r="N91" s="92"/>
      <c r="O91" s="92"/>
      <c r="P91" s="93"/>
    </row>
    <row r="92" spans="1:16" s="18" customFormat="1" ht="22.5">
      <c r="A92" s="167" t="s">
        <v>355</v>
      </c>
      <c r="B92" s="181" t="s">
        <v>356</v>
      </c>
      <c r="C92" s="182" t="s">
        <v>357</v>
      </c>
      <c r="D92" s="89">
        <f t="shared" si="16"/>
        <v>0</v>
      </c>
      <c r="E92" s="101"/>
      <c r="F92" s="89">
        <f t="shared" si="17"/>
        <v>0</v>
      </c>
      <c r="G92" s="92"/>
      <c r="H92" s="91"/>
      <c r="I92" s="92"/>
      <c r="J92" s="91"/>
      <c r="K92" s="91"/>
      <c r="L92" s="92"/>
      <c r="M92" s="92"/>
      <c r="N92" s="92"/>
      <c r="O92" s="92"/>
      <c r="P92" s="93"/>
    </row>
    <row r="93" spans="1:16" s="18" customFormat="1" ht="22.5">
      <c r="A93" s="168" t="s">
        <v>358</v>
      </c>
      <c r="B93" s="181" t="s">
        <v>359</v>
      </c>
      <c r="C93" s="182" t="s">
        <v>360</v>
      </c>
      <c r="D93" s="89">
        <f t="shared" si="16"/>
        <v>0</v>
      </c>
      <c r="E93" s="101"/>
      <c r="F93" s="89">
        <f t="shared" si="17"/>
        <v>0</v>
      </c>
      <c r="G93" s="92"/>
      <c r="H93" s="91"/>
      <c r="I93" s="92"/>
      <c r="J93" s="91"/>
      <c r="K93" s="91"/>
      <c r="L93" s="92"/>
      <c r="M93" s="92"/>
      <c r="N93" s="92"/>
      <c r="O93" s="92"/>
      <c r="P93" s="93"/>
    </row>
    <row r="94" spans="1:16" s="18" customFormat="1" ht="33.75">
      <c r="A94" s="168" t="s">
        <v>602</v>
      </c>
      <c r="B94" s="181" t="s">
        <v>362</v>
      </c>
      <c r="C94" s="182" t="s">
        <v>363</v>
      </c>
      <c r="D94" s="89">
        <f t="shared" si="16"/>
        <v>0</v>
      </c>
      <c r="E94" s="101"/>
      <c r="F94" s="89">
        <f t="shared" si="17"/>
        <v>0</v>
      </c>
      <c r="G94" s="92"/>
      <c r="H94" s="91"/>
      <c r="I94" s="92"/>
      <c r="J94" s="91"/>
      <c r="K94" s="91"/>
      <c r="L94" s="92"/>
      <c r="M94" s="92"/>
      <c r="N94" s="92"/>
      <c r="O94" s="92"/>
      <c r="P94" s="93"/>
    </row>
    <row r="95" spans="1:16" s="18" customFormat="1" ht="22.5">
      <c r="A95" s="168" t="s">
        <v>364</v>
      </c>
      <c r="B95" s="181" t="s">
        <v>365</v>
      </c>
      <c r="C95" s="182" t="s">
        <v>366</v>
      </c>
      <c r="D95" s="89">
        <f t="shared" si="16"/>
        <v>0</v>
      </c>
      <c r="E95" s="101"/>
      <c r="F95" s="89">
        <f t="shared" si="17"/>
        <v>0</v>
      </c>
      <c r="G95" s="92"/>
      <c r="H95" s="91"/>
      <c r="I95" s="92"/>
      <c r="J95" s="91"/>
      <c r="K95" s="91"/>
      <c r="L95" s="92"/>
      <c r="M95" s="92"/>
      <c r="N95" s="92"/>
      <c r="O95" s="92"/>
      <c r="P95" s="93"/>
    </row>
    <row r="96" spans="1:16" s="18" customFormat="1" ht="33.75">
      <c r="A96" s="168" t="s">
        <v>367</v>
      </c>
      <c r="B96" s="181" t="s">
        <v>368</v>
      </c>
      <c r="C96" s="182" t="s">
        <v>369</v>
      </c>
      <c r="D96" s="89">
        <f t="shared" si="16"/>
        <v>0</v>
      </c>
      <c r="E96" s="101"/>
      <c r="F96" s="89">
        <f t="shared" si="17"/>
        <v>0</v>
      </c>
      <c r="G96" s="92"/>
      <c r="H96" s="91"/>
      <c r="I96" s="92"/>
      <c r="J96" s="91"/>
      <c r="K96" s="91"/>
      <c r="L96" s="92"/>
      <c r="M96" s="92"/>
      <c r="N96" s="92"/>
      <c r="O96" s="92"/>
      <c r="P96" s="93"/>
    </row>
    <row r="97" spans="1:16" s="18" customFormat="1" ht="22.5">
      <c r="A97" s="168" t="s">
        <v>370</v>
      </c>
      <c r="B97" s="181" t="s">
        <v>371</v>
      </c>
      <c r="C97" s="182" t="s">
        <v>372</v>
      </c>
      <c r="D97" s="89">
        <f t="shared" si="16"/>
        <v>0</v>
      </c>
      <c r="E97" s="101"/>
      <c r="F97" s="89">
        <f t="shared" si="17"/>
        <v>0</v>
      </c>
      <c r="G97" s="92"/>
      <c r="H97" s="91"/>
      <c r="I97" s="92"/>
      <c r="J97" s="91"/>
      <c r="K97" s="91"/>
      <c r="L97" s="92"/>
      <c r="M97" s="92"/>
      <c r="N97" s="92"/>
      <c r="O97" s="92"/>
      <c r="P97" s="93"/>
    </row>
    <row r="98" spans="1:16" s="18" customFormat="1" ht="19.5" customHeight="1">
      <c r="A98" s="62" t="s">
        <v>373</v>
      </c>
      <c r="B98" s="22" t="s">
        <v>374</v>
      </c>
      <c r="C98" s="23" t="s">
        <v>40</v>
      </c>
      <c r="D98" s="89">
        <f t="shared" si="16"/>
        <v>0</v>
      </c>
      <c r="E98" s="101"/>
      <c r="F98" s="89">
        <f t="shared" si="17"/>
        <v>0</v>
      </c>
      <c r="G98" s="101"/>
      <c r="H98" s="91"/>
      <c r="I98" s="92"/>
      <c r="J98" s="91"/>
      <c r="K98" s="91"/>
      <c r="L98" s="92"/>
      <c r="M98" s="101"/>
      <c r="N98" s="101"/>
      <c r="O98" s="101"/>
      <c r="P98" s="93"/>
    </row>
    <row r="99" spans="1:16" s="18" customFormat="1" ht="19.5" customHeight="1">
      <c r="A99" s="58" t="s">
        <v>376</v>
      </c>
      <c r="B99" s="39" t="s">
        <v>375</v>
      </c>
      <c r="C99" s="40"/>
      <c r="D99" s="89">
        <f t="shared" si="16"/>
        <v>3000000</v>
      </c>
      <c r="E99" s="100">
        <f>E100</f>
        <v>0</v>
      </c>
      <c r="F99" s="102">
        <f t="shared" si="17"/>
        <v>3000000</v>
      </c>
      <c r="G99" s="100">
        <f aca="true" t="shared" si="19" ref="G99:P99">G100</f>
        <v>0</v>
      </c>
      <c r="H99" s="100">
        <f t="shared" si="19"/>
        <v>0</v>
      </c>
      <c r="I99" s="100">
        <f t="shared" si="19"/>
        <v>0</v>
      </c>
      <c r="J99" s="100">
        <f t="shared" si="19"/>
        <v>0</v>
      </c>
      <c r="K99" s="100">
        <f t="shared" si="19"/>
        <v>0</v>
      </c>
      <c r="L99" s="100">
        <f t="shared" si="19"/>
        <v>0</v>
      </c>
      <c r="M99" s="100">
        <f t="shared" si="19"/>
        <v>3000000</v>
      </c>
      <c r="N99" s="100">
        <f t="shared" si="19"/>
        <v>0</v>
      </c>
      <c r="O99" s="100">
        <f t="shared" si="19"/>
        <v>0</v>
      </c>
      <c r="P99" s="90">
        <f t="shared" si="19"/>
        <v>0</v>
      </c>
    </row>
    <row r="100" spans="1:16" s="169" customFormat="1" ht="22.5">
      <c r="A100" s="59" t="s">
        <v>378</v>
      </c>
      <c r="B100" s="37" t="s">
        <v>377</v>
      </c>
      <c r="C100" s="38" t="s">
        <v>41</v>
      </c>
      <c r="D100" s="102">
        <f t="shared" si="16"/>
        <v>3000000</v>
      </c>
      <c r="E100" s="100">
        <f>E101+E102</f>
        <v>0</v>
      </c>
      <c r="F100" s="102">
        <f t="shared" si="17"/>
        <v>3000000</v>
      </c>
      <c r="G100" s="100">
        <f aca="true" t="shared" si="20" ref="G100:P100">G101+G102</f>
        <v>0</v>
      </c>
      <c r="H100" s="100">
        <f t="shared" si="20"/>
        <v>0</v>
      </c>
      <c r="I100" s="100">
        <f t="shared" si="20"/>
        <v>0</v>
      </c>
      <c r="J100" s="100">
        <f t="shared" si="20"/>
        <v>0</v>
      </c>
      <c r="K100" s="100">
        <f t="shared" si="20"/>
        <v>0</v>
      </c>
      <c r="L100" s="100">
        <f t="shared" si="20"/>
        <v>0</v>
      </c>
      <c r="M100" s="100">
        <f t="shared" si="20"/>
        <v>3000000</v>
      </c>
      <c r="N100" s="100">
        <f t="shared" si="20"/>
        <v>0</v>
      </c>
      <c r="O100" s="100">
        <f t="shared" si="20"/>
        <v>0</v>
      </c>
      <c r="P100" s="90">
        <f t="shared" si="20"/>
        <v>0</v>
      </c>
    </row>
    <row r="101" spans="1:16" s="18" customFormat="1" ht="22.5">
      <c r="A101" s="60" t="s">
        <v>379</v>
      </c>
      <c r="B101" s="181" t="s">
        <v>381</v>
      </c>
      <c r="C101" s="182" t="s">
        <v>43</v>
      </c>
      <c r="D101" s="102">
        <f t="shared" si="16"/>
        <v>3000000</v>
      </c>
      <c r="E101" s="101"/>
      <c r="F101" s="102">
        <f t="shared" si="17"/>
        <v>3000000</v>
      </c>
      <c r="G101" s="101"/>
      <c r="H101" s="101"/>
      <c r="I101" s="92"/>
      <c r="J101" s="91"/>
      <c r="K101" s="91"/>
      <c r="L101" s="92"/>
      <c r="M101" s="101">
        <v>3000000</v>
      </c>
      <c r="N101" s="101"/>
      <c r="O101" s="101"/>
      <c r="P101" s="93"/>
    </row>
    <row r="102" spans="1:16" s="18" customFormat="1" ht="19.5" customHeight="1" thickBot="1">
      <c r="A102" s="121" t="s">
        <v>380</v>
      </c>
      <c r="B102" s="130" t="s">
        <v>382</v>
      </c>
      <c r="C102" s="131" t="s">
        <v>44</v>
      </c>
      <c r="D102" s="104">
        <f t="shared" si="16"/>
        <v>0</v>
      </c>
      <c r="E102" s="105"/>
      <c r="F102" s="104">
        <f t="shared" si="17"/>
        <v>0</v>
      </c>
      <c r="G102" s="105"/>
      <c r="H102" s="106"/>
      <c r="I102" s="105"/>
      <c r="J102" s="106"/>
      <c r="K102" s="106"/>
      <c r="L102" s="105"/>
      <c r="M102" s="119"/>
      <c r="N102" s="119"/>
      <c r="O102" s="119"/>
      <c r="P102" s="107"/>
    </row>
    <row r="103" spans="1:16" s="1" customFormat="1" ht="18.75" customHeight="1">
      <c r="A103" s="14"/>
      <c r="B103" s="205" t="s">
        <v>46</v>
      </c>
      <c r="C103" s="205"/>
      <c r="D103" s="205"/>
      <c r="E103" s="205"/>
      <c r="F103" s="6"/>
      <c r="G103" s="6"/>
      <c r="H103" s="6"/>
      <c r="I103" s="6"/>
      <c r="J103" s="6"/>
      <c r="K103" s="6"/>
      <c r="L103" s="203"/>
      <c r="M103" s="203"/>
      <c r="N103" s="203"/>
      <c r="O103" s="203"/>
      <c r="P103" s="203"/>
    </row>
    <row r="104" spans="1:16" s="1" customFormat="1" ht="6" customHeight="1">
      <c r="A104" s="14"/>
      <c r="B104" s="133"/>
      <c r="C104" s="133"/>
      <c r="D104" s="133"/>
      <c r="E104" s="133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s="18" customFormat="1" ht="135">
      <c r="A105" s="55" t="s">
        <v>12</v>
      </c>
      <c r="B105" s="74" t="s">
        <v>5</v>
      </c>
      <c r="C105" s="74" t="s">
        <v>6</v>
      </c>
      <c r="D105" s="72" t="s">
        <v>108</v>
      </c>
      <c r="E105" s="74" t="s">
        <v>106</v>
      </c>
      <c r="F105" s="72" t="s">
        <v>7</v>
      </c>
      <c r="G105" s="74" t="s">
        <v>107</v>
      </c>
      <c r="H105" s="73" t="s">
        <v>8</v>
      </c>
      <c r="I105" s="72" t="s">
        <v>136</v>
      </c>
      <c r="J105" s="72" t="s">
        <v>9</v>
      </c>
      <c r="K105" s="75" t="s">
        <v>138</v>
      </c>
      <c r="L105" s="75" t="s">
        <v>139</v>
      </c>
      <c r="M105" s="75" t="s">
        <v>10</v>
      </c>
      <c r="N105" s="75" t="s">
        <v>140</v>
      </c>
      <c r="O105" s="75" t="s">
        <v>141</v>
      </c>
      <c r="P105" s="73" t="s">
        <v>11</v>
      </c>
    </row>
    <row r="106" spans="1:16" s="18" customFormat="1" ht="12" thickBot="1">
      <c r="A106" s="13">
        <v>1</v>
      </c>
      <c r="B106" s="19">
        <v>2</v>
      </c>
      <c r="C106" s="19">
        <v>3</v>
      </c>
      <c r="D106" s="55">
        <v>4</v>
      </c>
      <c r="E106" s="55">
        <v>5</v>
      </c>
      <c r="F106" s="55">
        <v>6</v>
      </c>
      <c r="G106" s="55">
        <v>7</v>
      </c>
      <c r="H106" s="19">
        <v>8</v>
      </c>
      <c r="I106" s="19">
        <v>9</v>
      </c>
      <c r="J106" s="55">
        <v>10</v>
      </c>
      <c r="K106" s="55">
        <v>11</v>
      </c>
      <c r="L106" s="55">
        <v>12</v>
      </c>
      <c r="M106" s="55">
        <v>13</v>
      </c>
      <c r="N106" s="55">
        <v>14</v>
      </c>
      <c r="O106" s="55">
        <v>15</v>
      </c>
      <c r="P106" s="139">
        <v>16</v>
      </c>
    </row>
    <row r="107" spans="1:18" s="18" customFormat="1" ht="19.5" customHeight="1">
      <c r="A107" s="68" t="s">
        <v>47</v>
      </c>
      <c r="B107" s="41" t="s">
        <v>383</v>
      </c>
      <c r="C107" s="42"/>
      <c r="D107" s="87">
        <f>F107+P107-E107</f>
        <v>312915128.8</v>
      </c>
      <c r="E107" s="87">
        <f>E108+E186+E212</f>
        <v>0</v>
      </c>
      <c r="F107" s="87">
        <f>H107+I107+J107+K107+L107+M107+N107+O107-G107</f>
        <v>312915128.8</v>
      </c>
      <c r="G107" s="87">
        <f aca="true" t="shared" si="21" ref="G107:R107">G108+G186+G212</f>
        <v>15985000</v>
      </c>
      <c r="H107" s="87">
        <f t="shared" si="21"/>
        <v>0</v>
      </c>
      <c r="I107" s="87">
        <f t="shared" si="21"/>
        <v>0</v>
      </c>
      <c r="J107" s="87">
        <f t="shared" si="21"/>
        <v>0</v>
      </c>
      <c r="K107" s="87">
        <f t="shared" si="21"/>
        <v>0</v>
      </c>
      <c r="L107" s="87">
        <f t="shared" si="21"/>
        <v>0</v>
      </c>
      <c r="M107" s="87">
        <f t="shared" si="21"/>
        <v>268371169.75</v>
      </c>
      <c r="N107" s="87">
        <f t="shared" si="21"/>
        <v>30108212.35</v>
      </c>
      <c r="O107" s="87">
        <f t="shared" si="21"/>
        <v>30420746.7</v>
      </c>
      <c r="P107" s="88">
        <f t="shared" si="21"/>
        <v>0</v>
      </c>
      <c r="Q107" s="193">
        <f t="shared" si="21"/>
        <v>0</v>
      </c>
      <c r="R107" s="87">
        <f t="shared" si="21"/>
        <v>0</v>
      </c>
    </row>
    <row r="108" spans="1:16" s="18" customFormat="1" ht="19.5" customHeight="1">
      <c r="A108" s="69" t="s">
        <v>49</v>
      </c>
      <c r="B108" s="39" t="s">
        <v>384</v>
      </c>
      <c r="C108" s="40" t="s">
        <v>45</v>
      </c>
      <c r="D108" s="108">
        <f>F108+P108-E108</f>
        <v>295105290.04</v>
      </c>
      <c r="E108" s="108">
        <f>E109+E117+E126+E129+E144+E148+E156+E158+E168+E178</f>
        <v>0</v>
      </c>
      <c r="F108" s="89">
        <f>H108+I108+J108+K108+L108+M108+N108+O108-G108</f>
        <v>295105290.04</v>
      </c>
      <c r="G108" s="108">
        <f aca="true" t="shared" si="22" ref="G108:P108">G109+G117+G126+G129+G144+G148+G156+G158+G168+G178</f>
        <v>15985000</v>
      </c>
      <c r="H108" s="108">
        <f t="shared" si="22"/>
        <v>0</v>
      </c>
      <c r="I108" s="108">
        <f t="shared" si="22"/>
        <v>0</v>
      </c>
      <c r="J108" s="108">
        <f t="shared" si="22"/>
        <v>0</v>
      </c>
      <c r="K108" s="108">
        <f t="shared" si="22"/>
        <v>0</v>
      </c>
      <c r="L108" s="108">
        <f t="shared" si="22"/>
        <v>0</v>
      </c>
      <c r="M108" s="108">
        <f t="shared" si="22"/>
        <v>254189758.09</v>
      </c>
      <c r="N108" s="108">
        <f t="shared" si="22"/>
        <v>29081271.85</v>
      </c>
      <c r="O108" s="108">
        <f t="shared" si="22"/>
        <v>27819260.1</v>
      </c>
      <c r="P108" s="194">
        <f t="shared" si="22"/>
        <v>0</v>
      </c>
    </row>
    <row r="109" spans="1:16" s="18" customFormat="1" ht="33.75">
      <c r="A109" s="59" t="s">
        <v>115</v>
      </c>
      <c r="B109" s="37" t="s">
        <v>385</v>
      </c>
      <c r="C109" s="38" t="s">
        <v>48</v>
      </c>
      <c r="D109" s="108">
        <f>F109+P109-E109</f>
        <v>53890952.37</v>
      </c>
      <c r="E109" s="102">
        <f>E110+E114+E115+E116</f>
        <v>0</v>
      </c>
      <c r="F109" s="89">
        <f>H109+I109+J109+K109+L109+M109+N109+O109-G109</f>
        <v>53890952.37</v>
      </c>
      <c r="G109" s="102">
        <f aca="true" t="shared" si="23" ref="G109:P109">G110+G114+G115+G116</f>
        <v>0</v>
      </c>
      <c r="H109" s="102">
        <f t="shared" si="23"/>
        <v>0</v>
      </c>
      <c r="I109" s="102">
        <f t="shared" si="23"/>
        <v>0</v>
      </c>
      <c r="J109" s="102">
        <f t="shared" si="23"/>
        <v>0</v>
      </c>
      <c r="K109" s="102">
        <f t="shared" si="23"/>
        <v>0</v>
      </c>
      <c r="L109" s="102">
        <f t="shared" si="23"/>
        <v>0</v>
      </c>
      <c r="M109" s="102">
        <f t="shared" si="23"/>
        <v>43733841.99</v>
      </c>
      <c r="N109" s="102">
        <f t="shared" si="23"/>
        <v>0</v>
      </c>
      <c r="O109" s="102">
        <f t="shared" si="23"/>
        <v>10157110.38</v>
      </c>
      <c r="P109" s="96">
        <f t="shared" si="23"/>
        <v>0</v>
      </c>
    </row>
    <row r="110" spans="1:16" s="18" customFormat="1" ht="23.25" thickBot="1">
      <c r="A110" s="60" t="s">
        <v>116</v>
      </c>
      <c r="B110" s="66" t="s">
        <v>386</v>
      </c>
      <c r="C110" s="67" t="s">
        <v>53</v>
      </c>
      <c r="D110" s="104">
        <f>F110+P110-E110</f>
        <v>39660212.56</v>
      </c>
      <c r="E110" s="105"/>
      <c r="F110" s="110">
        <f>H110+I110+J110+K110+L110+M110+N110+O110-G110</f>
        <v>39660212.56</v>
      </c>
      <c r="G110" s="105"/>
      <c r="H110" s="106"/>
      <c r="I110" s="105"/>
      <c r="J110" s="106"/>
      <c r="K110" s="106"/>
      <c r="L110" s="105"/>
      <c r="M110" s="119">
        <v>32055957.92</v>
      </c>
      <c r="N110" s="119"/>
      <c r="O110" s="119">
        <v>7604254.64</v>
      </c>
      <c r="P110" s="107"/>
    </row>
    <row r="111" s="18" customFormat="1" ht="17.25" customHeight="1">
      <c r="P111" s="122" t="s">
        <v>156</v>
      </c>
    </row>
    <row r="112" spans="1:16" s="18" customFormat="1" ht="135">
      <c r="A112" s="55" t="s">
        <v>12</v>
      </c>
      <c r="B112" s="74" t="s">
        <v>5</v>
      </c>
      <c r="C112" s="74" t="s">
        <v>6</v>
      </c>
      <c r="D112" s="72" t="s">
        <v>108</v>
      </c>
      <c r="E112" s="74" t="s">
        <v>106</v>
      </c>
      <c r="F112" s="72" t="s">
        <v>7</v>
      </c>
      <c r="G112" s="74" t="s">
        <v>107</v>
      </c>
      <c r="H112" s="73" t="s">
        <v>8</v>
      </c>
      <c r="I112" s="72" t="s">
        <v>136</v>
      </c>
      <c r="J112" s="72" t="s">
        <v>9</v>
      </c>
      <c r="K112" s="75" t="s">
        <v>138</v>
      </c>
      <c r="L112" s="75" t="s">
        <v>139</v>
      </c>
      <c r="M112" s="75" t="s">
        <v>10</v>
      </c>
      <c r="N112" s="75" t="s">
        <v>140</v>
      </c>
      <c r="O112" s="75" t="s">
        <v>141</v>
      </c>
      <c r="P112" s="73" t="s">
        <v>11</v>
      </c>
    </row>
    <row r="113" spans="1:16" s="18" customFormat="1" ht="12" thickBot="1">
      <c r="A113" s="13">
        <v>1</v>
      </c>
      <c r="B113" s="19">
        <v>2</v>
      </c>
      <c r="C113" s="19">
        <v>3</v>
      </c>
      <c r="D113" s="55">
        <v>4</v>
      </c>
      <c r="E113" s="55">
        <v>5</v>
      </c>
      <c r="F113" s="55">
        <v>6</v>
      </c>
      <c r="G113" s="55">
        <v>7</v>
      </c>
      <c r="H113" s="19">
        <v>8</v>
      </c>
      <c r="I113" s="19">
        <v>9</v>
      </c>
      <c r="J113" s="55">
        <v>10</v>
      </c>
      <c r="K113" s="55">
        <v>11</v>
      </c>
      <c r="L113" s="55">
        <v>12</v>
      </c>
      <c r="M113" s="55">
        <v>13</v>
      </c>
      <c r="N113" s="55">
        <v>14</v>
      </c>
      <c r="O113" s="55">
        <v>15</v>
      </c>
      <c r="P113" s="157">
        <v>16</v>
      </c>
    </row>
    <row r="114" spans="1:16" s="18" customFormat="1" ht="22.5">
      <c r="A114" s="65" t="s">
        <v>388</v>
      </c>
      <c r="B114" s="165" t="s">
        <v>387</v>
      </c>
      <c r="C114" s="166" t="s">
        <v>55</v>
      </c>
      <c r="D114" s="111">
        <f aca="true" t="shared" si="24" ref="D114:D136">F114+P114-E114</f>
        <v>2285700</v>
      </c>
      <c r="E114" s="161"/>
      <c r="F114" s="123">
        <f aca="true" t="shared" si="25" ref="F114:F136">H114+I114+J114+K114+L114+M114+N114+O114-G114</f>
        <v>2285700</v>
      </c>
      <c r="G114" s="161"/>
      <c r="H114" s="160"/>
      <c r="I114" s="161"/>
      <c r="J114" s="160"/>
      <c r="K114" s="160"/>
      <c r="L114" s="161"/>
      <c r="M114" s="170">
        <v>2005000</v>
      </c>
      <c r="N114" s="170"/>
      <c r="O114" s="170">
        <v>280700</v>
      </c>
      <c r="P114" s="162"/>
    </row>
    <row r="115" spans="1:16" s="18" customFormat="1" ht="11.25">
      <c r="A115" s="60" t="s">
        <v>117</v>
      </c>
      <c r="B115" s="22" t="s">
        <v>390</v>
      </c>
      <c r="C115" s="23" t="s">
        <v>56</v>
      </c>
      <c r="D115" s="108">
        <f t="shared" si="24"/>
        <v>11945039.81</v>
      </c>
      <c r="E115" s="92"/>
      <c r="F115" s="89">
        <f t="shared" si="25"/>
        <v>11945039.81</v>
      </c>
      <c r="G115" s="92"/>
      <c r="H115" s="91"/>
      <c r="I115" s="92"/>
      <c r="J115" s="91"/>
      <c r="K115" s="91"/>
      <c r="L115" s="92"/>
      <c r="M115" s="117">
        <v>9672884.07</v>
      </c>
      <c r="N115" s="117"/>
      <c r="O115" s="117">
        <v>2272155.74</v>
      </c>
      <c r="P115" s="93"/>
    </row>
    <row r="116" spans="1:16" s="18" customFormat="1" ht="22.5">
      <c r="A116" s="60" t="s">
        <v>389</v>
      </c>
      <c r="B116" s="22" t="s">
        <v>599</v>
      </c>
      <c r="C116" s="23" t="s">
        <v>391</v>
      </c>
      <c r="D116" s="108">
        <f t="shared" si="24"/>
        <v>0</v>
      </c>
      <c r="E116" s="92"/>
      <c r="F116" s="89">
        <f t="shared" si="25"/>
        <v>0</v>
      </c>
      <c r="G116" s="92"/>
      <c r="H116" s="91"/>
      <c r="I116" s="92"/>
      <c r="J116" s="91"/>
      <c r="K116" s="91"/>
      <c r="L116" s="92"/>
      <c r="M116" s="117"/>
      <c r="N116" s="117"/>
      <c r="O116" s="117"/>
      <c r="P116" s="93"/>
    </row>
    <row r="117" spans="1:18" s="18" customFormat="1" ht="19.5" customHeight="1">
      <c r="A117" s="64" t="s">
        <v>211</v>
      </c>
      <c r="B117" s="39" t="s">
        <v>392</v>
      </c>
      <c r="C117" s="40" t="s">
        <v>50</v>
      </c>
      <c r="D117" s="108">
        <f t="shared" si="24"/>
        <v>65973947.48</v>
      </c>
      <c r="E117" s="102">
        <f>E118+E119+E120+E121+E122+E123+E124+E125</f>
        <v>0</v>
      </c>
      <c r="F117" s="89">
        <f t="shared" si="25"/>
        <v>65973947.48</v>
      </c>
      <c r="G117" s="102">
        <f aca="true" t="shared" si="26" ref="G117:R117">G118+G119+G120+G121+G122+G123+G124+G125</f>
        <v>0</v>
      </c>
      <c r="H117" s="102">
        <f t="shared" si="26"/>
        <v>0</v>
      </c>
      <c r="I117" s="102">
        <f t="shared" si="26"/>
        <v>0</v>
      </c>
      <c r="J117" s="102">
        <f t="shared" si="26"/>
        <v>0</v>
      </c>
      <c r="K117" s="102">
        <f t="shared" si="26"/>
        <v>0</v>
      </c>
      <c r="L117" s="102">
        <f t="shared" si="26"/>
        <v>0</v>
      </c>
      <c r="M117" s="102">
        <f t="shared" si="26"/>
        <v>23851639.85</v>
      </c>
      <c r="N117" s="102">
        <f t="shared" si="26"/>
        <v>27231281.64</v>
      </c>
      <c r="O117" s="102">
        <f t="shared" si="26"/>
        <v>14891025.99</v>
      </c>
      <c r="P117" s="96">
        <f t="shared" si="26"/>
        <v>0</v>
      </c>
      <c r="Q117" s="95">
        <f t="shared" si="26"/>
        <v>0</v>
      </c>
      <c r="R117" s="102">
        <f t="shared" si="26"/>
        <v>0</v>
      </c>
    </row>
    <row r="118" spans="1:16" s="18" customFormat="1" ht="22.5">
      <c r="A118" s="60" t="s">
        <v>118</v>
      </c>
      <c r="B118" s="20" t="s">
        <v>393</v>
      </c>
      <c r="C118" s="21" t="s">
        <v>59</v>
      </c>
      <c r="D118" s="108">
        <f t="shared" si="24"/>
        <v>875360.58</v>
      </c>
      <c r="E118" s="92"/>
      <c r="F118" s="89">
        <f t="shared" si="25"/>
        <v>875360.58</v>
      </c>
      <c r="G118" s="92"/>
      <c r="H118" s="91"/>
      <c r="I118" s="92"/>
      <c r="J118" s="91"/>
      <c r="K118" s="91"/>
      <c r="L118" s="92"/>
      <c r="M118" s="117">
        <v>649756.4</v>
      </c>
      <c r="N118" s="117"/>
      <c r="O118" s="117">
        <v>225604.18</v>
      </c>
      <c r="P118" s="93"/>
    </row>
    <row r="119" spans="1:16" s="18" customFormat="1" ht="11.25">
      <c r="A119" s="62" t="s">
        <v>119</v>
      </c>
      <c r="B119" s="22" t="s">
        <v>394</v>
      </c>
      <c r="C119" s="23" t="s">
        <v>61</v>
      </c>
      <c r="D119" s="108">
        <f t="shared" si="24"/>
        <v>10167750.99</v>
      </c>
      <c r="E119" s="101"/>
      <c r="F119" s="89">
        <f t="shared" si="25"/>
        <v>10167750.99</v>
      </c>
      <c r="G119" s="101"/>
      <c r="H119" s="91"/>
      <c r="I119" s="92"/>
      <c r="J119" s="91"/>
      <c r="K119" s="91"/>
      <c r="L119" s="92"/>
      <c r="M119" s="117">
        <v>10164750.99</v>
      </c>
      <c r="N119" s="117"/>
      <c r="O119" s="117">
        <v>3000</v>
      </c>
      <c r="P119" s="93"/>
    </row>
    <row r="120" spans="1:16" s="18" customFormat="1" ht="11.25">
      <c r="A120" s="65" t="s">
        <v>120</v>
      </c>
      <c r="B120" s="22" t="s">
        <v>395</v>
      </c>
      <c r="C120" s="23" t="s">
        <v>63</v>
      </c>
      <c r="D120" s="108">
        <f t="shared" si="24"/>
        <v>12931709.73</v>
      </c>
      <c r="E120" s="92"/>
      <c r="F120" s="89">
        <f t="shared" si="25"/>
        <v>12931709.73</v>
      </c>
      <c r="G120" s="92"/>
      <c r="H120" s="91"/>
      <c r="I120" s="92"/>
      <c r="J120" s="91"/>
      <c r="K120" s="91"/>
      <c r="L120" s="92"/>
      <c r="M120" s="117">
        <v>2252325.12</v>
      </c>
      <c r="N120" s="117">
        <v>4619071.19</v>
      </c>
      <c r="O120" s="117">
        <v>6060313.42</v>
      </c>
      <c r="P120" s="93"/>
    </row>
    <row r="121" spans="1:16" s="18" customFormat="1" ht="33.75">
      <c r="A121" s="65" t="s">
        <v>405</v>
      </c>
      <c r="B121" s="26" t="s">
        <v>396</v>
      </c>
      <c r="C121" s="27" t="s">
        <v>65</v>
      </c>
      <c r="D121" s="108">
        <f t="shared" si="24"/>
        <v>20000</v>
      </c>
      <c r="E121" s="126"/>
      <c r="F121" s="140">
        <f t="shared" si="25"/>
        <v>20000</v>
      </c>
      <c r="G121" s="126"/>
      <c r="H121" s="127"/>
      <c r="I121" s="126"/>
      <c r="J121" s="127"/>
      <c r="K121" s="127"/>
      <c r="L121" s="126"/>
      <c r="M121" s="141"/>
      <c r="N121" s="141">
        <v>20000</v>
      </c>
      <c r="O121" s="141"/>
      <c r="P121" s="142"/>
    </row>
    <row r="122" spans="1:16" s="18" customFormat="1" ht="11.25">
      <c r="A122" s="65" t="s">
        <v>121</v>
      </c>
      <c r="B122" s="22" t="s">
        <v>397</v>
      </c>
      <c r="C122" s="23" t="s">
        <v>67</v>
      </c>
      <c r="D122" s="102">
        <f t="shared" si="24"/>
        <v>25372683.34</v>
      </c>
      <c r="E122" s="101"/>
      <c r="F122" s="95">
        <f t="shared" si="25"/>
        <v>25372683.34</v>
      </c>
      <c r="G122" s="101"/>
      <c r="H122" s="109"/>
      <c r="I122" s="101"/>
      <c r="J122" s="109"/>
      <c r="K122" s="109"/>
      <c r="L122" s="101"/>
      <c r="M122" s="148">
        <v>4218140.18</v>
      </c>
      <c r="N122" s="148">
        <v>15471177</v>
      </c>
      <c r="O122" s="148">
        <v>5683366.16</v>
      </c>
      <c r="P122" s="149"/>
    </row>
    <row r="123" spans="1:16" s="18" customFormat="1" ht="11.25">
      <c r="A123" s="143" t="s">
        <v>212</v>
      </c>
      <c r="B123" s="20" t="s">
        <v>398</v>
      </c>
      <c r="C123" s="21" t="s">
        <v>69</v>
      </c>
      <c r="D123" s="100">
        <f t="shared" si="24"/>
        <v>16579474.58</v>
      </c>
      <c r="E123" s="92"/>
      <c r="F123" s="89">
        <f t="shared" si="25"/>
        <v>16579474.58</v>
      </c>
      <c r="G123" s="92"/>
      <c r="H123" s="91"/>
      <c r="I123" s="92"/>
      <c r="J123" s="91"/>
      <c r="K123" s="91"/>
      <c r="L123" s="92"/>
      <c r="M123" s="117">
        <v>6559159.08</v>
      </c>
      <c r="N123" s="117">
        <v>7118534.45</v>
      </c>
      <c r="O123" s="117">
        <v>2901781.05</v>
      </c>
      <c r="P123" s="93"/>
    </row>
    <row r="124" spans="1:16" s="18" customFormat="1" ht="11.25">
      <c r="A124" s="143" t="s">
        <v>399</v>
      </c>
      <c r="B124" s="20" t="s">
        <v>401</v>
      </c>
      <c r="C124" s="21" t="s">
        <v>403</v>
      </c>
      <c r="D124" s="100">
        <f t="shared" si="24"/>
        <v>26968.26</v>
      </c>
      <c r="E124" s="92"/>
      <c r="F124" s="89">
        <f t="shared" si="25"/>
        <v>26968.26</v>
      </c>
      <c r="G124" s="92"/>
      <c r="H124" s="91"/>
      <c r="I124" s="92"/>
      <c r="J124" s="91"/>
      <c r="K124" s="91"/>
      <c r="L124" s="92"/>
      <c r="M124" s="117">
        <v>7508.08</v>
      </c>
      <c r="N124" s="117">
        <v>2499</v>
      </c>
      <c r="O124" s="117">
        <v>16961.18</v>
      </c>
      <c r="P124" s="93"/>
    </row>
    <row r="125" spans="1:16" s="18" customFormat="1" ht="33.75">
      <c r="A125" s="143" t="s">
        <v>400</v>
      </c>
      <c r="B125" s="20" t="s">
        <v>402</v>
      </c>
      <c r="C125" s="21" t="s">
        <v>404</v>
      </c>
      <c r="D125" s="100">
        <f t="shared" si="24"/>
        <v>0</v>
      </c>
      <c r="E125" s="92"/>
      <c r="F125" s="89">
        <f t="shared" si="25"/>
        <v>0</v>
      </c>
      <c r="G125" s="92"/>
      <c r="H125" s="91"/>
      <c r="I125" s="92"/>
      <c r="J125" s="91"/>
      <c r="K125" s="91"/>
      <c r="L125" s="92"/>
      <c r="M125" s="117"/>
      <c r="N125" s="117"/>
      <c r="O125" s="117"/>
      <c r="P125" s="93"/>
    </row>
    <row r="126" spans="1:16" s="18" customFormat="1" ht="22.5">
      <c r="A126" s="59" t="s">
        <v>407</v>
      </c>
      <c r="B126" s="37" t="s">
        <v>406</v>
      </c>
      <c r="C126" s="38" t="s">
        <v>51</v>
      </c>
      <c r="D126" s="136">
        <f t="shared" si="24"/>
        <v>223770.01</v>
      </c>
      <c r="E126" s="100">
        <f>E127+E128</f>
        <v>0</v>
      </c>
      <c r="F126" s="89">
        <f t="shared" si="25"/>
        <v>223770.01</v>
      </c>
      <c r="G126" s="100">
        <f aca="true" t="shared" si="27" ref="G126:P126">G127+G128</f>
        <v>0</v>
      </c>
      <c r="H126" s="100">
        <f t="shared" si="27"/>
        <v>0</v>
      </c>
      <c r="I126" s="100">
        <f t="shared" si="27"/>
        <v>0</v>
      </c>
      <c r="J126" s="100">
        <f t="shared" si="27"/>
        <v>0</v>
      </c>
      <c r="K126" s="100">
        <f t="shared" si="27"/>
        <v>0</v>
      </c>
      <c r="L126" s="100">
        <f t="shared" si="27"/>
        <v>0</v>
      </c>
      <c r="M126" s="118">
        <f t="shared" si="27"/>
        <v>223770.01</v>
      </c>
      <c r="N126" s="118">
        <f t="shared" si="27"/>
        <v>0</v>
      </c>
      <c r="O126" s="100">
        <f t="shared" si="27"/>
        <v>0</v>
      </c>
      <c r="P126" s="90">
        <f t="shared" si="27"/>
        <v>0</v>
      </c>
    </row>
    <row r="127" spans="1:16" s="18" customFormat="1" ht="22.5">
      <c r="A127" s="60" t="s">
        <v>122</v>
      </c>
      <c r="B127" s="20" t="s">
        <v>408</v>
      </c>
      <c r="C127" s="21" t="s">
        <v>52</v>
      </c>
      <c r="D127" s="108">
        <f t="shared" si="24"/>
        <v>223770.01</v>
      </c>
      <c r="E127" s="92"/>
      <c r="F127" s="89">
        <f t="shared" si="25"/>
        <v>223770.01</v>
      </c>
      <c r="G127" s="92"/>
      <c r="H127" s="91"/>
      <c r="I127" s="92"/>
      <c r="J127" s="91"/>
      <c r="K127" s="91"/>
      <c r="L127" s="92"/>
      <c r="M127" s="117">
        <v>223770.01</v>
      </c>
      <c r="N127" s="117"/>
      <c r="O127" s="92"/>
      <c r="P127" s="93"/>
    </row>
    <row r="128" spans="1:16" s="18" customFormat="1" ht="19.5" customHeight="1">
      <c r="A128" s="65" t="s">
        <v>410</v>
      </c>
      <c r="B128" s="22" t="s">
        <v>409</v>
      </c>
      <c r="C128" s="23" t="s">
        <v>54</v>
      </c>
      <c r="D128" s="108">
        <f t="shared" si="24"/>
        <v>0</v>
      </c>
      <c r="E128" s="101"/>
      <c r="F128" s="89">
        <f t="shared" si="25"/>
        <v>0</v>
      </c>
      <c r="G128" s="101"/>
      <c r="H128" s="91"/>
      <c r="I128" s="92"/>
      <c r="J128" s="91"/>
      <c r="K128" s="91"/>
      <c r="L128" s="92"/>
      <c r="M128" s="117"/>
      <c r="N128" s="117"/>
      <c r="O128" s="92"/>
      <c r="P128" s="93"/>
    </row>
    <row r="129" spans="1:18" s="18" customFormat="1" ht="22.5">
      <c r="A129" s="59" t="s">
        <v>411</v>
      </c>
      <c r="B129" s="37" t="s">
        <v>412</v>
      </c>
      <c r="C129" s="38" t="s">
        <v>57</v>
      </c>
      <c r="D129" s="102">
        <f t="shared" si="24"/>
        <v>163428894.01</v>
      </c>
      <c r="E129" s="100">
        <f>E130+E131+E132+E133+E134+E135+E136+E140+E141+E142+E143</f>
        <v>0</v>
      </c>
      <c r="F129" s="89">
        <f t="shared" si="25"/>
        <v>163428894.01</v>
      </c>
      <c r="G129" s="100">
        <f aca="true" t="shared" si="28" ref="G129:R129">G130+G131+G132+G133+G134+G135+G136+G140+G141+G142+G143</f>
        <v>0</v>
      </c>
      <c r="H129" s="100">
        <f t="shared" si="28"/>
        <v>0</v>
      </c>
      <c r="I129" s="100">
        <f t="shared" si="28"/>
        <v>0</v>
      </c>
      <c r="J129" s="100">
        <f t="shared" si="28"/>
        <v>0</v>
      </c>
      <c r="K129" s="100">
        <f t="shared" si="28"/>
        <v>0</v>
      </c>
      <c r="L129" s="100">
        <f t="shared" si="28"/>
        <v>0</v>
      </c>
      <c r="M129" s="100">
        <f t="shared" si="28"/>
        <v>162463094.01</v>
      </c>
      <c r="N129" s="100">
        <f t="shared" si="28"/>
        <v>965800</v>
      </c>
      <c r="O129" s="100">
        <f t="shared" si="28"/>
        <v>0</v>
      </c>
      <c r="P129" s="90">
        <f t="shared" si="28"/>
        <v>0</v>
      </c>
      <c r="Q129" s="89">
        <f t="shared" si="28"/>
        <v>0</v>
      </c>
      <c r="R129" s="100">
        <f t="shared" si="28"/>
        <v>0</v>
      </c>
    </row>
    <row r="130" spans="1:16" s="18" customFormat="1" ht="45">
      <c r="A130" s="60" t="s">
        <v>603</v>
      </c>
      <c r="B130" s="20" t="s">
        <v>413</v>
      </c>
      <c r="C130" s="21" t="s">
        <v>58</v>
      </c>
      <c r="D130" s="108">
        <f t="shared" si="24"/>
        <v>162463094.01</v>
      </c>
      <c r="E130" s="92"/>
      <c r="F130" s="89">
        <f t="shared" si="25"/>
        <v>162463094.01</v>
      </c>
      <c r="G130" s="92"/>
      <c r="H130" s="91"/>
      <c r="I130" s="92"/>
      <c r="J130" s="91"/>
      <c r="K130" s="91"/>
      <c r="L130" s="92"/>
      <c r="M130" s="117">
        <v>162463094.01</v>
      </c>
      <c r="N130" s="117"/>
      <c r="O130" s="117"/>
      <c r="P130" s="93"/>
    </row>
    <row r="131" spans="1:16" s="18" customFormat="1" ht="33.75">
      <c r="A131" s="65" t="s">
        <v>415</v>
      </c>
      <c r="B131" s="22" t="s">
        <v>414</v>
      </c>
      <c r="C131" s="30" t="s">
        <v>60</v>
      </c>
      <c r="D131" s="108">
        <f t="shared" si="24"/>
        <v>0</v>
      </c>
      <c r="E131" s="101"/>
      <c r="F131" s="89">
        <f t="shared" si="25"/>
        <v>0</v>
      </c>
      <c r="G131" s="101"/>
      <c r="H131" s="109"/>
      <c r="I131" s="101"/>
      <c r="J131" s="109"/>
      <c r="K131" s="91"/>
      <c r="L131" s="92"/>
      <c r="M131" s="117"/>
      <c r="N131" s="117"/>
      <c r="O131" s="117"/>
      <c r="P131" s="93"/>
    </row>
    <row r="132" spans="1:16" s="18" customFormat="1" ht="45">
      <c r="A132" s="65" t="s">
        <v>416</v>
      </c>
      <c r="B132" s="22" t="s">
        <v>417</v>
      </c>
      <c r="C132" s="30" t="s">
        <v>62</v>
      </c>
      <c r="D132" s="108">
        <f t="shared" si="24"/>
        <v>0</v>
      </c>
      <c r="E132" s="101"/>
      <c r="F132" s="89">
        <f t="shared" si="25"/>
        <v>0</v>
      </c>
      <c r="G132" s="101"/>
      <c r="H132" s="109"/>
      <c r="I132" s="101"/>
      <c r="J132" s="109"/>
      <c r="K132" s="91"/>
      <c r="L132" s="92"/>
      <c r="M132" s="117"/>
      <c r="N132" s="117"/>
      <c r="O132" s="117"/>
      <c r="P132" s="93"/>
    </row>
    <row r="133" spans="1:16" s="18" customFormat="1" ht="33.75">
      <c r="A133" s="65" t="s">
        <v>418</v>
      </c>
      <c r="B133" s="22" t="s">
        <v>419</v>
      </c>
      <c r="C133" s="30" t="s">
        <v>64</v>
      </c>
      <c r="D133" s="108">
        <f t="shared" si="24"/>
        <v>0</v>
      </c>
      <c r="E133" s="101"/>
      <c r="F133" s="89">
        <f t="shared" si="25"/>
        <v>0</v>
      </c>
      <c r="G133" s="101"/>
      <c r="H133" s="109"/>
      <c r="I133" s="101"/>
      <c r="J133" s="109"/>
      <c r="K133" s="91"/>
      <c r="L133" s="92"/>
      <c r="M133" s="117"/>
      <c r="N133" s="117"/>
      <c r="O133" s="117"/>
      <c r="P133" s="93"/>
    </row>
    <row r="134" spans="1:16" s="18" customFormat="1" ht="45">
      <c r="A134" s="65" t="s">
        <v>420</v>
      </c>
      <c r="B134" s="22" t="s">
        <v>421</v>
      </c>
      <c r="C134" s="30" t="s">
        <v>66</v>
      </c>
      <c r="D134" s="108">
        <f t="shared" si="24"/>
        <v>0</v>
      </c>
      <c r="E134" s="101"/>
      <c r="F134" s="89">
        <f t="shared" si="25"/>
        <v>0</v>
      </c>
      <c r="G134" s="101"/>
      <c r="H134" s="109"/>
      <c r="I134" s="101"/>
      <c r="J134" s="109"/>
      <c r="K134" s="91"/>
      <c r="L134" s="92"/>
      <c r="M134" s="117"/>
      <c r="N134" s="117"/>
      <c r="O134" s="117"/>
      <c r="P134" s="93"/>
    </row>
    <row r="135" spans="1:16" s="18" customFormat="1" ht="45">
      <c r="A135" s="65" t="s">
        <v>422</v>
      </c>
      <c r="B135" s="22" t="s">
        <v>423</v>
      </c>
      <c r="C135" s="30" t="s">
        <v>68</v>
      </c>
      <c r="D135" s="108">
        <f t="shared" si="24"/>
        <v>965800</v>
      </c>
      <c r="E135" s="101"/>
      <c r="F135" s="89">
        <f t="shared" si="25"/>
        <v>965800</v>
      </c>
      <c r="G135" s="101"/>
      <c r="H135" s="109"/>
      <c r="I135" s="101"/>
      <c r="J135" s="109"/>
      <c r="K135" s="91"/>
      <c r="L135" s="92"/>
      <c r="M135" s="117"/>
      <c r="N135" s="117">
        <v>965800</v>
      </c>
      <c r="O135" s="117"/>
      <c r="P135" s="93"/>
    </row>
    <row r="136" spans="1:16" s="18" customFormat="1" ht="34.5" thickBot="1">
      <c r="A136" s="65" t="s">
        <v>424</v>
      </c>
      <c r="B136" s="66" t="s">
        <v>425</v>
      </c>
      <c r="C136" s="172" t="s">
        <v>426</v>
      </c>
      <c r="D136" s="104">
        <f t="shared" si="24"/>
        <v>0</v>
      </c>
      <c r="E136" s="105"/>
      <c r="F136" s="110">
        <f t="shared" si="25"/>
        <v>0</v>
      </c>
      <c r="G136" s="105"/>
      <c r="H136" s="106"/>
      <c r="I136" s="105"/>
      <c r="J136" s="106"/>
      <c r="K136" s="106"/>
      <c r="L136" s="105"/>
      <c r="M136" s="119"/>
      <c r="N136" s="119"/>
      <c r="O136" s="119"/>
      <c r="P136" s="107"/>
    </row>
    <row r="137" s="18" customFormat="1" ht="11.25">
      <c r="P137" s="171" t="s">
        <v>222</v>
      </c>
    </row>
    <row r="138" spans="1:16" s="18" customFormat="1" ht="135">
      <c r="A138" s="13" t="s">
        <v>12</v>
      </c>
      <c r="B138" s="74" t="s">
        <v>5</v>
      </c>
      <c r="C138" s="74" t="s">
        <v>6</v>
      </c>
      <c r="D138" s="72" t="s">
        <v>108</v>
      </c>
      <c r="E138" s="74" t="s">
        <v>106</v>
      </c>
      <c r="F138" s="72" t="s">
        <v>7</v>
      </c>
      <c r="G138" s="74" t="s">
        <v>107</v>
      </c>
      <c r="H138" s="73" t="s">
        <v>8</v>
      </c>
      <c r="I138" s="72" t="s">
        <v>136</v>
      </c>
      <c r="J138" s="72" t="s">
        <v>9</v>
      </c>
      <c r="K138" s="75" t="s">
        <v>138</v>
      </c>
      <c r="L138" s="75" t="s">
        <v>139</v>
      </c>
      <c r="M138" s="75" t="s">
        <v>10</v>
      </c>
      <c r="N138" s="75" t="s">
        <v>140</v>
      </c>
      <c r="O138" s="75" t="s">
        <v>141</v>
      </c>
      <c r="P138" s="73" t="s">
        <v>11</v>
      </c>
    </row>
    <row r="139" spans="1:16" s="18" customFormat="1" ht="12" thickBot="1">
      <c r="A139" s="13">
        <v>1</v>
      </c>
      <c r="B139" s="19">
        <v>2</v>
      </c>
      <c r="C139" s="19">
        <v>3</v>
      </c>
      <c r="D139" s="55">
        <v>4</v>
      </c>
      <c r="E139" s="55">
        <v>5</v>
      </c>
      <c r="F139" s="55">
        <v>6</v>
      </c>
      <c r="G139" s="55">
        <v>7</v>
      </c>
      <c r="H139" s="19">
        <v>8</v>
      </c>
      <c r="I139" s="19">
        <v>9</v>
      </c>
      <c r="J139" s="55">
        <v>10</v>
      </c>
      <c r="K139" s="55">
        <v>11</v>
      </c>
      <c r="L139" s="55">
        <v>12</v>
      </c>
      <c r="M139" s="55">
        <v>13</v>
      </c>
      <c r="N139" s="55">
        <v>14</v>
      </c>
      <c r="O139" s="55">
        <v>15</v>
      </c>
      <c r="P139" s="157">
        <v>16</v>
      </c>
    </row>
    <row r="140" spans="1:16" s="18" customFormat="1" ht="45">
      <c r="A140" s="65" t="s">
        <v>429</v>
      </c>
      <c r="B140" s="165" t="s">
        <v>427</v>
      </c>
      <c r="C140" s="173" t="s">
        <v>428</v>
      </c>
      <c r="D140" s="111">
        <f aca="true" t="shared" si="29" ref="D140:D160">F140+P140-E140</f>
        <v>0</v>
      </c>
      <c r="E140" s="161"/>
      <c r="F140" s="123">
        <f aca="true" t="shared" si="30" ref="F140:F160">H140+I140+J140+K140+L140+M140+N140+O140-G140</f>
        <v>0</v>
      </c>
      <c r="G140" s="161"/>
      <c r="H140" s="160"/>
      <c r="I140" s="161"/>
      <c r="J140" s="160"/>
      <c r="K140" s="160"/>
      <c r="L140" s="161"/>
      <c r="M140" s="170"/>
      <c r="N140" s="170"/>
      <c r="O140" s="170"/>
      <c r="P140" s="162"/>
    </row>
    <row r="141" spans="1:16" s="18" customFormat="1" ht="33.75">
      <c r="A141" s="65" t="s">
        <v>430</v>
      </c>
      <c r="B141" s="22" t="s">
        <v>431</v>
      </c>
      <c r="C141" s="30" t="s">
        <v>432</v>
      </c>
      <c r="D141" s="108">
        <f t="shared" si="29"/>
        <v>0</v>
      </c>
      <c r="E141" s="101"/>
      <c r="F141" s="89">
        <f t="shared" si="30"/>
        <v>0</v>
      </c>
      <c r="G141" s="101"/>
      <c r="H141" s="109"/>
      <c r="I141" s="101"/>
      <c r="J141" s="109"/>
      <c r="K141" s="91"/>
      <c r="L141" s="92"/>
      <c r="M141" s="117"/>
      <c r="N141" s="117"/>
      <c r="O141" s="117"/>
      <c r="P141" s="93"/>
    </row>
    <row r="142" spans="1:16" s="18" customFormat="1" ht="45">
      <c r="A142" s="65" t="s">
        <v>433</v>
      </c>
      <c r="B142" s="22" t="s">
        <v>434</v>
      </c>
      <c r="C142" s="30" t="s">
        <v>435</v>
      </c>
      <c r="D142" s="108">
        <f t="shared" si="29"/>
        <v>0</v>
      </c>
      <c r="E142" s="101"/>
      <c r="F142" s="89">
        <f t="shared" si="30"/>
        <v>0</v>
      </c>
      <c r="G142" s="101"/>
      <c r="H142" s="109"/>
      <c r="I142" s="101"/>
      <c r="J142" s="109"/>
      <c r="K142" s="91"/>
      <c r="L142" s="92"/>
      <c r="M142" s="117"/>
      <c r="N142" s="117"/>
      <c r="O142" s="117"/>
      <c r="P142" s="93"/>
    </row>
    <row r="143" spans="1:16" s="18" customFormat="1" ht="37.5" customHeight="1">
      <c r="A143" s="65" t="s">
        <v>438</v>
      </c>
      <c r="B143" s="22" t="s">
        <v>437</v>
      </c>
      <c r="C143" s="30" t="s">
        <v>436</v>
      </c>
      <c r="D143" s="108">
        <f t="shared" si="29"/>
        <v>0</v>
      </c>
      <c r="E143" s="101"/>
      <c r="F143" s="89">
        <f t="shared" si="30"/>
        <v>0</v>
      </c>
      <c r="G143" s="101"/>
      <c r="H143" s="109"/>
      <c r="I143" s="101"/>
      <c r="J143" s="109"/>
      <c r="K143" s="91"/>
      <c r="L143" s="92"/>
      <c r="M143" s="117"/>
      <c r="N143" s="117"/>
      <c r="O143" s="117"/>
      <c r="P143" s="93"/>
    </row>
    <row r="144" spans="1:16" s="18" customFormat="1" ht="19.5" customHeight="1">
      <c r="A144" s="59" t="s">
        <v>123</v>
      </c>
      <c r="B144" s="37" t="s">
        <v>439</v>
      </c>
      <c r="C144" s="38" t="s">
        <v>70</v>
      </c>
      <c r="D144" s="108">
        <f t="shared" si="29"/>
        <v>0</v>
      </c>
      <c r="E144" s="100">
        <f>E145+E146+E147</f>
        <v>0</v>
      </c>
      <c r="F144" s="89">
        <f t="shared" si="30"/>
        <v>0</v>
      </c>
      <c r="G144" s="100">
        <f aca="true" t="shared" si="31" ref="G144:P144">G145+G146+G147</f>
        <v>15985000</v>
      </c>
      <c r="H144" s="100">
        <f t="shared" si="31"/>
        <v>0</v>
      </c>
      <c r="I144" s="100">
        <f t="shared" si="31"/>
        <v>0</v>
      </c>
      <c r="J144" s="100">
        <f t="shared" si="31"/>
        <v>0</v>
      </c>
      <c r="K144" s="100">
        <f t="shared" si="31"/>
        <v>0</v>
      </c>
      <c r="L144" s="100">
        <f t="shared" si="31"/>
        <v>0</v>
      </c>
      <c r="M144" s="102">
        <f t="shared" si="31"/>
        <v>15457700</v>
      </c>
      <c r="N144" s="102">
        <f t="shared" si="31"/>
        <v>210880</v>
      </c>
      <c r="O144" s="102">
        <f t="shared" si="31"/>
        <v>316420</v>
      </c>
      <c r="P144" s="90">
        <f t="shared" si="31"/>
        <v>0</v>
      </c>
    </row>
    <row r="145" spans="1:16" s="18" customFormat="1" ht="33.75">
      <c r="A145" s="60" t="s">
        <v>213</v>
      </c>
      <c r="B145" s="20" t="s">
        <v>440</v>
      </c>
      <c r="C145" s="21" t="s">
        <v>71</v>
      </c>
      <c r="D145" s="108">
        <f t="shared" si="29"/>
        <v>0</v>
      </c>
      <c r="E145" s="92"/>
      <c r="F145" s="89">
        <f t="shared" si="30"/>
        <v>0</v>
      </c>
      <c r="G145" s="92">
        <v>15985000</v>
      </c>
      <c r="H145" s="91"/>
      <c r="I145" s="92"/>
      <c r="J145" s="91"/>
      <c r="K145" s="91"/>
      <c r="L145" s="91"/>
      <c r="M145" s="101">
        <v>15457700</v>
      </c>
      <c r="N145" s="101">
        <v>210880</v>
      </c>
      <c r="O145" s="101">
        <v>316420</v>
      </c>
      <c r="P145" s="93"/>
    </row>
    <row r="146" spans="1:16" s="18" customFormat="1" ht="33.75">
      <c r="A146" s="60" t="s">
        <v>124</v>
      </c>
      <c r="B146" s="20" t="s">
        <v>441</v>
      </c>
      <c r="C146" s="21" t="s">
        <v>72</v>
      </c>
      <c r="D146" s="108">
        <f t="shared" si="29"/>
        <v>0</v>
      </c>
      <c r="E146" s="92"/>
      <c r="F146" s="89">
        <f t="shared" si="30"/>
        <v>0</v>
      </c>
      <c r="G146" s="92"/>
      <c r="H146" s="91"/>
      <c r="I146" s="92"/>
      <c r="J146" s="91"/>
      <c r="K146" s="91"/>
      <c r="L146" s="92"/>
      <c r="M146" s="101"/>
      <c r="N146" s="101"/>
      <c r="O146" s="101"/>
      <c r="P146" s="93"/>
    </row>
    <row r="147" spans="1:16" s="18" customFormat="1" ht="19.5" customHeight="1">
      <c r="A147" s="60" t="s">
        <v>125</v>
      </c>
      <c r="B147" s="24" t="s">
        <v>442</v>
      </c>
      <c r="C147" s="25" t="s">
        <v>78</v>
      </c>
      <c r="D147" s="108">
        <f t="shared" si="29"/>
        <v>0</v>
      </c>
      <c r="E147" s="103"/>
      <c r="F147" s="89">
        <f t="shared" si="30"/>
        <v>0</v>
      </c>
      <c r="G147" s="103"/>
      <c r="H147" s="91"/>
      <c r="I147" s="92"/>
      <c r="J147" s="91"/>
      <c r="K147" s="91"/>
      <c r="L147" s="92"/>
      <c r="M147" s="101"/>
      <c r="N147" s="101"/>
      <c r="O147" s="101"/>
      <c r="P147" s="93"/>
    </row>
    <row r="148" spans="1:18" s="18" customFormat="1" ht="19.5" customHeight="1">
      <c r="A148" s="64" t="s">
        <v>126</v>
      </c>
      <c r="B148" s="39" t="s">
        <v>443</v>
      </c>
      <c r="C148" s="40" t="s">
        <v>73</v>
      </c>
      <c r="D148" s="108">
        <f t="shared" si="29"/>
        <v>7458418.59</v>
      </c>
      <c r="E148" s="102">
        <f>E149+E150+E151+E152+E153+E154+E155</f>
        <v>0</v>
      </c>
      <c r="F148" s="89">
        <f t="shared" si="30"/>
        <v>7458418.59</v>
      </c>
      <c r="G148" s="102">
        <f aca="true" t="shared" si="32" ref="G148:R148">G149+G150+G151+G152+G153+G154+G155</f>
        <v>0</v>
      </c>
      <c r="H148" s="102">
        <f t="shared" si="32"/>
        <v>0</v>
      </c>
      <c r="I148" s="102">
        <f t="shared" si="32"/>
        <v>0</v>
      </c>
      <c r="J148" s="102">
        <f t="shared" si="32"/>
        <v>0</v>
      </c>
      <c r="K148" s="102">
        <f t="shared" si="32"/>
        <v>0</v>
      </c>
      <c r="L148" s="102">
        <f t="shared" si="32"/>
        <v>0</v>
      </c>
      <c r="M148" s="102">
        <f t="shared" si="32"/>
        <v>6649633.73</v>
      </c>
      <c r="N148" s="102">
        <f t="shared" si="32"/>
        <v>142441.56</v>
      </c>
      <c r="O148" s="102">
        <f t="shared" si="32"/>
        <v>666343.3</v>
      </c>
      <c r="P148" s="96">
        <f t="shared" si="32"/>
        <v>0</v>
      </c>
      <c r="Q148" s="95">
        <f t="shared" si="32"/>
        <v>0</v>
      </c>
      <c r="R148" s="102">
        <f t="shared" si="32"/>
        <v>0</v>
      </c>
    </row>
    <row r="149" spans="1:16" s="18" customFormat="1" ht="33.75">
      <c r="A149" s="70" t="s">
        <v>445</v>
      </c>
      <c r="B149" s="24" t="s">
        <v>444</v>
      </c>
      <c r="C149" s="25" t="s">
        <v>74</v>
      </c>
      <c r="D149" s="108">
        <f t="shared" si="29"/>
        <v>0</v>
      </c>
      <c r="E149" s="92"/>
      <c r="F149" s="89">
        <f t="shared" si="30"/>
        <v>0</v>
      </c>
      <c r="G149" s="92"/>
      <c r="H149" s="91"/>
      <c r="I149" s="92"/>
      <c r="J149" s="91"/>
      <c r="K149" s="91"/>
      <c r="L149" s="91"/>
      <c r="M149" s="101"/>
      <c r="N149" s="101"/>
      <c r="O149" s="101"/>
      <c r="P149" s="93"/>
    </row>
    <row r="150" spans="1:16" s="18" customFormat="1" ht="22.5">
      <c r="A150" s="62" t="s">
        <v>446</v>
      </c>
      <c r="B150" s="22" t="s">
        <v>448</v>
      </c>
      <c r="C150" s="23" t="s">
        <v>75</v>
      </c>
      <c r="D150" s="108">
        <f t="shared" si="29"/>
        <v>4218928.79</v>
      </c>
      <c r="E150" s="101"/>
      <c r="F150" s="89">
        <f t="shared" si="30"/>
        <v>4218928.79</v>
      </c>
      <c r="G150" s="101"/>
      <c r="H150" s="91"/>
      <c r="I150" s="92"/>
      <c r="J150" s="91"/>
      <c r="K150" s="91"/>
      <c r="L150" s="92"/>
      <c r="M150" s="101">
        <v>4218928.79</v>
      </c>
      <c r="N150" s="101"/>
      <c r="O150" s="101"/>
      <c r="P150" s="93"/>
    </row>
    <row r="151" spans="1:16" s="18" customFormat="1" ht="22.5">
      <c r="A151" s="61" t="s">
        <v>447</v>
      </c>
      <c r="B151" s="26" t="s">
        <v>449</v>
      </c>
      <c r="C151" s="27" t="s">
        <v>83</v>
      </c>
      <c r="D151" s="108">
        <f t="shared" si="29"/>
        <v>0</v>
      </c>
      <c r="E151" s="101"/>
      <c r="F151" s="89">
        <f t="shared" si="30"/>
        <v>0</v>
      </c>
      <c r="G151" s="101"/>
      <c r="H151" s="91"/>
      <c r="I151" s="92"/>
      <c r="J151" s="91"/>
      <c r="K151" s="91"/>
      <c r="L151" s="92"/>
      <c r="M151" s="101"/>
      <c r="N151" s="101"/>
      <c r="O151" s="101"/>
      <c r="P151" s="93"/>
    </row>
    <row r="152" spans="1:16" s="18" customFormat="1" ht="33.75">
      <c r="A152" s="61" t="s">
        <v>452</v>
      </c>
      <c r="B152" s="26" t="s">
        <v>450</v>
      </c>
      <c r="C152" s="27" t="s">
        <v>451</v>
      </c>
      <c r="D152" s="108">
        <f t="shared" si="29"/>
        <v>2858007.35</v>
      </c>
      <c r="E152" s="101"/>
      <c r="F152" s="89">
        <f t="shared" si="30"/>
        <v>2858007.35</v>
      </c>
      <c r="G152" s="101"/>
      <c r="H152" s="91"/>
      <c r="I152" s="92"/>
      <c r="J152" s="91"/>
      <c r="K152" s="91"/>
      <c r="L152" s="92"/>
      <c r="M152" s="101">
        <v>2208620.95</v>
      </c>
      <c r="N152" s="101">
        <v>142441.56</v>
      </c>
      <c r="O152" s="101">
        <v>506944.84</v>
      </c>
      <c r="P152" s="93"/>
    </row>
    <row r="153" spans="1:16" s="18" customFormat="1" ht="33.75">
      <c r="A153" s="61" t="s">
        <v>453</v>
      </c>
      <c r="B153" s="26" t="s">
        <v>454</v>
      </c>
      <c r="C153" s="27" t="s">
        <v>455</v>
      </c>
      <c r="D153" s="108">
        <f t="shared" si="29"/>
        <v>0</v>
      </c>
      <c r="E153" s="101"/>
      <c r="F153" s="89">
        <f t="shared" si="30"/>
        <v>0</v>
      </c>
      <c r="G153" s="101"/>
      <c r="H153" s="91"/>
      <c r="I153" s="92"/>
      <c r="J153" s="91"/>
      <c r="K153" s="91"/>
      <c r="L153" s="92"/>
      <c r="M153" s="101"/>
      <c r="N153" s="101"/>
      <c r="O153" s="101"/>
      <c r="P153" s="93"/>
    </row>
    <row r="154" spans="1:16" s="18" customFormat="1" ht="22.5">
      <c r="A154" s="61" t="s">
        <v>456</v>
      </c>
      <c r="B154" s="26" t="s">
        <v>457</v>
      </c>
      <c r="C154" s="27" t="s">
        <v>461</v>
      </c>
      <c r="D154" s="108">
        <f t="shared" si="29"/>
        <v>261182.45</v>
      </c>
      <c r="E154" s="101"/>
      <c r="F154" s="89">
        <f t="shared" si="30"/>
        <v>261182.45</v>
      </c>
      <c r="G154" s="101"/>
      <c r="H154" s="91"/>
      <c r="I154" s="92"/>
      <c r="J154" s="91"/>
      <c r="K154" s="91"/>
      <c r="L154" s="92"/>
      <c r="M154" s="101">
        <v>222083.99</v>
      </c>
      <c r="N154" s="101"/>
      <c r="O154" s="101">
        <v>39098.46</v>
      </c>
      <c r="P154" s="93"/>
    </row>
    <row r="155" spans="1:16" s="18" customFormat="1" ht="22.5">
      <c r="A155" s="61" t="s">
        <v>458</v>
      </c>
      <c r="B155" s="26" t="s">
        <v>459</v>
      </c>
      <c r="C155" s="27" t="s">
        <v>460</v>
      </c>
      <c r="D155" s="108">
        <f t="shared" si="29"/>
        <v>120300</v>
      </c>
      <c r="E155" s="101"/>
      <c r="F155" s="89">
        <f t="shared" si="30"/>
        <v>120300</v>
      </c>
      <c r="G155" s="101"/>
      <c r="H155" s="91"/>
      <c r="I155" s="92"/>
      <c r="J155" s="91"/>
      <c r="K155" s="91"/>
      <c r="L155" s="92"/>
      <c r="M155" s="101"/>
      <c r="N155" s="101"/>
      <c r="O155" s="101">
        <v>120300</v>
      </c>
      <c r="P155" s="93"/>
    </row>
    <row r="156" spans="1:16" s="18" customFormat="1" ht="19.5" customHeight="1">
      <c r="A156" s="64" t="s">
        <v>127</v>
      </c>
      <c r="B156" s="39" t="s">
        <v>462</v>
      </c>
      <c r="C156" s="40" t="s">
        <v>76</v>
      </c>
      <c r="D156" s="108">
        <f t="shared" si="29"/>
        <v>0</v>
      </c>
      <c r="E156" s="102">
        <f>E157</f>
        <v>0</v>
      </c>
      <c r="F156" s="89">
        <f t="shared" si="30"/>
        <v>0</v>
      </c>
      <c r="G156" s="102">
        <f aca="true" t="shared" si="33" ref="G156:P156">G157</f>
        <v>0</v>
      </c>
      <c r="H156" s="102">
        <f t="shared" si="33"/>
        <v>0</v>
      </c>
      <c r="I156" s="102">
        <f t="shared" si="33"/>
        <v>0</v>
      </c>
      <c r="J156" s="102">
        <f t="shared" si="33"/>
        <v>0</v>
      </c>
      <c r="K156" s="102">
        <f t="shared" si="33"/>
        <v>0</v>
      </c>
      <c r="L156" s="102">
        <f t="shared" si="33"/>
        <v>0</v>
      </c>
      <c r="M156" s="102">
        <f t="shared" si="33"/>
        <v>0</v>
      </c>
      <c r="N156" s="102">
        <f t="shared" si="33"/>
        <v>0</v>
      </c>
      <c r="O156" s="102">
        <f t="shared" si="33"/>
        <v>0</v>
      </c>
      <c r="P156" s="96">
        <f t="shared" si="33"/>
        <v>0</v>
      </c>
    </row>
    <row r="157" spans="1:16" s="18" customFormat="1" ht="33.75">
      <c r="A157" s="70" t="s">
        <v>128</v>
      </c>
      <c r="B157" s="24" t="s">
        <v>463</v>
      </c>
      <c r="C157" s="25" t="s">
        <v>77</v>
      </c>
      <c r="D157" s="108">
        <f t="shared" si="29"/>
        <v>0</v>
      </c>
      <c r="E157" s="92"/>
      <c r="F157" s="89">
        <f t="shared" si="30"/>
        <v>0</v>
      </c>
      <c r="G157" s="92"/>
      <c r="H157" s="91"/>
      <c r="I157" s="92"/>
      <c r="J157" s="91"/>
      <c r="K157" s="91"/>
      <c r="L157" s="92"/>
      <c r="M157" s="101"/>
      <c r="N157" s="101"/>
      <c r="O157" s="101"/>
      <c r="P157" s="93"/>
    </row>
    <row r="158" spans="1:16" s="18" customFormat="1" ht="22.5">
      <c r="A158" s="64" t="s">
        <v>464</v>
      </c>
      <c r="B158" s="39" t="s">
        <v>465</v>
      </c>
      <c r="C158" s="40" t="s">
        <v>79</v>
      </c>
      <c r="D158" s="108">
        <f t="shared" si="29"/>
        <v>0</v>
      </c>
      <c r="E158" s="120"/>
      <c r="F158" s="95">
        <f t="shared" si="30"/>
        <v>0</v>
      </c>
      <c r="G158" s="120"/>
      <c r="H158" s="120"/>
      <c r="I158" s="120"/>
      <c r="J158" s="120"/>
      <c r="K158" s="120"/>
      <c r="L158" s="120"/>
      <c r="M158" s="120">
        <v>0</v>
      </c>
      <c r="N158" s="120">
        <v>0</v>
      </c>
      <c r="O158" s="120">
        <v>0</v>
      </c>
      <c r="P158" s="186"/>
    </row>
    <row r="159" spans="1:16" s="18" customFormat="1" ht="45">
      <c r="A159" s="65" t="s">
        <v>604</v>
      </c>
      <c r="B159" s="22" t="s">
        <v>466</v>
      </c>
      <c r="C159" s="23" t="s">
        <v>80</v>
      </c>
      <c r="D159" s="102">
        <f t="shared" si="29"/>
        <v>0</v>
      </c>
      <c r="E159" s="101"/>
      <c r="F159" s="95">
        <f t="shared" si="30"/>
        <v>0</v>
      </c>
      <c r="G159" s="101"/>
      <c r="H159" s="109"/>
      <c r="I159" s="101"/>
      <c r="J159" s="109"/>
      <c r="K159" s="109"/>
      <c r="L159" s="101"/>
      <c r="M159" s="101"/>
      <c r="N159" s="101"/>
      <c r="O159" s="101"/>
      <c r="P159" s="149"/>
    </row>
    <row r="160" spans="1:16" s="18" customFormat="1" ht="34.5" thickBot="1">
      <c r="A160" s="65" t="s">
        <v>468</v>
      </c>
      <c r="B160" s="174" t="s">
        <v>467</v>
      </c>
      <c r="C160" s="175" t="s">
        <v>81</v>
      </c>
      <c r="D160" s="144">
        <f t="shared" si="29"/>
        <v>0</v>
      </c>
      <c r="E160" s="145"/>
      <c r="F160" s="146">
        <f t="shared" si="30"/>
        <v>0</v>
      </c>
      <c r="G160" s="145"/>
      <c r="H160" s="147"/>
      <c r="I160" s="145"/>
      <c r="J160" s="147"/>
      <c r="K160" s="147"/>
      <c r="L160" s="145"/>
      <c r="M160" s="145"/>
      <c r="N160" s="145"/>
      <c r="O160" s="145"/>
      <c r="P160" s="156"/>
    </row>
    <row r="161" s="18" customFormat="1" ht="12.75" customHeight="1">
      <c r="P161" s="18" t="s">
        <v>469</v>
      </c>
    </row>
    <row r="162" spans="1:16" s="18" customFormat="1" ht="135">
      <c r="A162" s="55" t="s">
        <v>12</v>
      </c>
      <c r="B162" s="74" t="s">
        <v>5</v>
      </c>
      <c r="C162" s="74" t="s">
        <v>6</v>
      </c>
      <c r="D162" s="72" t="s">
        <v>108</v>
      </c>
      <c r="E162" s="74" t="s">
        <v>106</v>
      </c>
      <c r="F162" s="72" t="s">
        <v>7</v>
      </c>
      <c r="G162" s="74" t="s">
        <v>107</v>
      </c>
      <c r="H162" s="73" t="s">
        <v>8</v>
      </c>
      <c r="I162" s="72" t="s">
        <v>136</v>
      </c>
      <c r="J162" s="72" t="s">
        <v>9</v>
      </c>
      <c r="K162" s="75" t="s">
        <v>138</v>
      </c>
      <c r="L162" s="75" t="s">
        <v>139</v>
      </c>
      <c r="M162" s="75" t="s">
        <v>10</v>
      </c>
      <c r="N162" s="75" t="s">
        <v>140</v>
      </c>
      <c r="O162" s="75" t="s">
        <v>141</v>
      </c>
      <c r="P162" s="73" t="s">
        <v>11</v>
      </c>
    </row>
    <row r="163" spans="1:16" s="18" customFormat="1" ht="12" thickBot="1">
      <c r="A163" s="55">
        <v>1</v>
      </c>
      <c r="B163" s="19">
        <v>2</v>
      </c>
      <c r="C163" s="19">
        <v>3</v>
      </c>
      <c r="D163" s="55">
        <v>4</v>
      </c>
      <c r="E163" s="55">
        <v>5</v>
      </c>
      <c r="F163" s="55">
        <v>6</v>
      </c>
      <c r="G163" s="55">
        <v>7</v>
      </c>
      <c r="H163" s="19">
        <v>8</v>
      </c>
      <c r="I163" s="19">
        <v>9</v>
      </c>
      <c r="J163" s="55">
        <v>10</v>
      </c>
      <c r="K163" s="55">
        <v>11</v>
      </c>
      <c r="L163" s="55">
        <v>12</v>
      </c>
      <c r="M163" s="55">
        <v>13</v>
      </c>
      <c r="N163" s="55">
        <v>14</v>
      </c>
      <c r="O163" s="55">
        <v>15</v>
      </c>
      <c r="P163" s="157">
        <v>16</v>
      </c>
    </row>
    <row r="164" spans="1:16" s="18" customFormat="1" ht="43.5" customHeight="1">
      <c r="A164" s="65" t="s">
        <v>470</v>
      </c>
      <c r="B164" s="165" t="s">
        <v>471</v>
      </c>
      <c r="C164" s="166" t="s">
        <v>82</v>
      </c>
      <c r="D164" s="111">
        <f aca="true" t="shared" si="34" ref="D164:D193">F164+P164-E164</f>
        <v>0</v>
      </c>
      <c r="E164" s="161"/>
      <c r="F164" s="123">
        <f aca="true" t="shared" si="35" ref="F164:F193">H164+I164+J164+K164+L164+M164+N164+O164-G164</f>
        <v>0</v>
      </c>
      <c r="G164" s="161"/>
      <c r="H164" s="160"/>
      <c r="I164" s="161"/>
      <c r="J164" s="160"/>
      <c r="K164" s="160"/>
      <c r="L164" s="161"/>
      <c r="M164" s="161"/>
      <c r="N164" s="161"/>
      <c r="O164" s="161"/>
      <c r="P164" s="162"/>
    </row>
    <row r="165" spans="1:16" s="18" customFormat="1" ht="33" customHeight="1">
      <c r="A165" s="65" t="s">
        <v>472</v>
      </c>
      <c r="B165" s="22" t="s">
        <v>473</v>
      </c>
      <c r="C165" s="23" t="s">
        <v>474</v>
      </c>
      <c r="D165" s="108">
        <f t="shared" si="34"/>
        <v>0</v>
      </c>
      <c r="E165" s="92"/>
      <c r="F165" s="89">
        <f t="shared" si="35"/>
        <v>0</v>
      </c>
      <c r="G165" s="92"/>
      <c r="H165" s="91"/>
      <c r="I165" s="92"/>
      <c r="J165" s="91"/>
      <c r="K165" s="91"/>
      <c r="L165" s="92"/>
      <c r="M165" s="101"/>
      <c r="N165" s="101"/>
      <c r="O165" s="101"/>
      <c r="P165" s="93"/>
    </row>
    <row r="166" spans="1:16" s="18" customFormat="1" ht="45">
      <c r="A166" s="65" t="s">
        <v>475</v>
      </c>
      <c r="B166" s="22" t="s">
        <v>476</v>
      </c>
      <c r="C166" s="23" t="s">
        <v>477</v>
      </c>
      <c r="D166" s="108">
        <f t="shared" si="34"/>
        <v>0</v>
      </c>
      <c r="E166" s="92"/>
      <c r="F166" s="89">
        <f t="shared" si="35"/>
        <v>0</v>
      </c>
      <c r="G166" s="92"/>
      <c r="H166" s="91"/>
      <c r="I166" s="92"/>
      <c r="J166" s="91"/>
      <c r="K166" s="91"/>
      <c r="L166" s="92"/>
      <c r="M166" s="101"/>
      <c r="N166" s="101"/>
      <c r="O166" s="101"/>
      <c r="P166" s="93"/>
    </row>
    <row r="167" spans="1:16" s="18" customFormat="1" ht="44.25" customHeight="1">
      <c r="A167" s="65" t="s">
        <v>478</v>
      </c>
      <c r="B167" s="22" t="s">
        <v>479</v>
      </c>
      <c r="C167" s="23" t="s">
        <v>480</v>
      </c>
      <c r="D167" s="108">
        <f t="shared" si="34"/>
        <v>0</v>
      </c>
      <c r="E167" s="92"/>
      <c r="F167" s="89">
        <f t="shared" si="35"/>
        <v>0</v>
      </c>
      <c r="G167" s="92"/>
      <c r="H167" s="91"/>
      <c r="I167" s="92"/>
      <c r="J167" s="91"/>
      <c r="K167" s="91"/>
      <c r="L167" s="92"/>
      <c r="M167" s="101"/>
      <c r="N167" s="101"/>
      <c r="O167" s="101"/>
      <c r="P167" s="93"/>
    </row>
    <row r="168" spans="1:18" s="18" customFormat="1" ht="18.75" customHeight="1">
      <c r="A168" s="197" t="s">
        <v>129</v>
      </c>
      <c r="B168" s="150" t="s">
        <v>481</v>
      </c>
      <c r="C168" s="151" t="s">
        <v>84</v>
      </c>
      <c r="D168" s="108">
        <f t="shared" si="34"/>
        <v>1602577.96</v>
      </c>
      <c r="E168" s="153">
        <f>E169+E170+E171+E172+E173+E174+E175+E176+E177</f>
        <v>0</v>
      </c>
      <c r="F168" s="89">
        <f t="shared" si="35"/>
        <v>1602577.96</v>
      </c>
      <c r="G168" s="153">
        <f aca="true" t="shared" si="36" ref="G168:R168">G169+G170+G171+G172+G173+G174+G175+G176+G177</f>
        <v>0</v>
      </c>
      <c r="H168" s="153">
        <f t="shared" si="36"/>
        <v>0</v>
      </c>
      <c r="I168" s="153">
        <f t="shared" si="36"/>
        <v>0</v>
      </c>
      <c r="J168" s="153">
        <f t="shared" si="36"/>
        <v>0</v>
      </c>
      <c r="K168" s="153">
        <f t="shared" si="36"/>
        <v>0</v>
      </c>
      <c r="L168" s="153">
        <f t="shared" si="36"/>
        <v>0</v>
      </c>
      <c r="M168" s="153">
        <f t="shared" si="36"/>
        <v>554875.71</v>
      </c>
      <c r="N168" s="153">
        <f t="shared" si="36"/>
        <v>350576</v>
      </c>
      <c r="O168" s="153">
        <f t="shared" si="36"/>
        <v>697126.25</v>
      </c>
      <c r="P168" s="196">
        <f t="shared" si="36"/>
        <v>0</v>
      </c>
      <c r="Q168" s="195">
        <f t="shared" si="36"/>
        <v>0</v>
      </c>
      <c r="R168" s="153">
        <f t="shared" si="36"/>
        <v>0</v>
      </c>
    </row>
    <row r="169" spans="1:16" s="18" customFormat="1" ht="22.5">
      <c r="A169" s="65" t="s">
        <v>214</v>
      </c>
      <c r="B169" s="22" t="s">
        <v>482</v>
      </c>
      <c r="C169" s="23" t="s">
        <v>600</v>
      </c>
      <c r="D169" s="108">
        <f t="shared" si="34"/>
        <v>70352</v>
      </c>
      <c r="E169" s="101"/>
      <c r="F169" s="89">
        <f t="shared" si="35"/>
        <v>70352</v>
      </c>
      <c r="G169" s="101"/>
      <c r="H169" s="91"/>
      <c r="I169" s="92"/>
      <c r="J169" s="91"/>
      <c r="K169" s="91"/>
      <c r="L169" s="92"/>
      <c r="M169" s="117">
        <v>25910</v>
      </c>
      <c r="N169" s="117"/>
      <c r="O169" s="117">
        <v>44442</v>
      </c>
      <c r="P169" s="93"/>
    </row>
    <row r="170" spans="1:16" s="18" customFormat="1" ht="33.75">
      <c r="A170" s="65" t="s">
        <v>215</v>
      </c>
      <c r="B170" s="22" t="s">
        <v>483</v>
      </c>
      <c r="C170" s="23" t="s">
        <v>217</v>
      </c>
      <c r="D170" s="108">
        <f t="shared" si="34"/>
        <v>424.68</v>
      </c>
      <c r="E170" s="101"/>
      <c r="F170" s="89">
        <f t="shared" si="35"/>
        <v>424.68</v>
      </c>
      <c r="G170" s="101"/>
      <c r="H170" s="91"/>
      <c r="I170" s="92"/>
      <c r="J170" s="91"/>
      <c r="K170" s="91"/>
      <c r="L170" s="92"/>
      <c r="M170" s="117">
        <v>0</v>
      </c>
      <c r="N170" s="117"/>
      <c r="O170" s="117">
        <v>424.68</v>
      </c>
      <c r="P170" s="93"/>
    </row>
    <row r="171" spans="1:16" s="18" customFormat="1" ht="33.75">
      <c r="A171" s="65" t="s">
        <v>484</v>
      </c>
      <c r="B171" s="22" t="s">
        <v>485</v>
      </c>
      <c r="C171" s="23" t="s">
        <v>218</v>
      </c>
      <c r="D171" s="108">
        <f t="shared" si="34"/>
        <v>3445.28</v>
      </c>
      <c r="E171" s="101"/>
      <c r="F171" s="89">
        <f t="shared" si="35"/>
        <v>3445.28</v>
      </c>
      <c r="G171" s="101"/>
      <c r="H171" s="91"/>
      <c r="I171" s="92"/>
      <c r="J171" s="91"/>
      <c r="K171" s="91"/>
      <c r="L171" s="92"/>
      <c r="M171" s="117">
        <v>501.71</v>
      </c>
      <c r="N171" s="117"/>
      <c r="O171" s="117">
        <v>2943.57</v>
      </c>
      <c r="P171" s="93"/>
    </row>
    <row r="172" spans="1:16" s="18" customFormat="1" ht="22.5">
      <c r="A172" s="65" t="s">
        <v>216</v>
      </c>
      <c r="B172" s="22" t="s">
        <v>486</v>
      </c>
      <c r="C172" s="23" t="s">
        <v>219</v>
      </c>
      <c r="D172" s="108">
        <f t="shared" si="34"/>
        <v>0</v>
      </c>
      <c r="E172" s="101"/>
      <c r="F172" s="89">
        <f t="shared" si="35"/>
        <v>0</v>
      </c>
      <c r="G172" s="101"/>
      <c r="H172" s="91"/>
      <c r="I172" s="92"/>
      <c r="J172" s="91"/>
      <c r="K172" s="91"/>
      <c r="L172" s="92"/>
      <c r="M172" s="117"/>
      <c r="N172" s="117"/>
      <c r="O172" s="117"/>
      <c r="P172" s="93"/>
    </row>
    <row r="173" spans="1:16" s="18" customFormat="1" ht="22.5">
      <c r="A173" s="65" t="s">
        <v>488</v>
      </c>
      <c r="B173" s="22" t="s">
        <v>487</v>
      </c>
      <c r="C173" s="23" t="s">
        <v>220</v>
      </c>
      <c r="D173" s="108">
        <f t="shared" si="34"/>
        <v>400000</v>
      </c>
      <c r="E173" s="101"/>
      <c r="F173" s="89">
        <f t="shared" si="35"/>
        <v>400000</v>
      </c>
      <c r="G173" s="101"/>
      <c r="H173" s="91"/>
      <c r="I173" s="92"/>
      <c r="J173" s="91"/>
      <c r="K173" s="91"/>
      <c r="L173" s="92"/>
      <c r="M173" s="117">
        <v>400000</v>
      </c>
      <c r="N173" s="117"/>
      <c r="O173" s="117"/>
      <c r="P173" s="93"/>
    </row>
    <row r="174" spans="1:16" s="18" customFormat="1" ht="22.5">
      <c r="A174" s="65" t="s">
        <v>489</v>
      </c>
      <c r="B174" s="22" t="s">
        <v>490</v>
      </c>
      <c r="C174" s="23" t="s">
        <v>221</v>
      </c>
      <c r="D174" s="108">
        <f t="shared" si="34"/>
        <v>35800</v>
      </c>
      <c r="E174" s="101"/>
      <c r="F174" s="89">
        <f t="shared" si="35"/>
        <v>35800</v>
      </c>
      <c r="G174" s="101"/>
      <c r="H174" s="91"/>
      <c r="I174" s="92"/>
      <c r="J174" s="91"/>
      <c r="K174" s="91"/>
      <c r="L174" s="92"/>
      <c r="M174" s="117">
        <v>8200</v>
      </c>
      <c r="N174" s="117">
        <v>27600</v>
      </c>
      <c r="O174" s="117"/>
      <c r="P174" s="93"/>
    </row>
    <row r="175" spans="1:16" s="18" customFormat="1" ht="22.5">
      <c r="A175" s="65" t="s">
        <v>491</v>
      </c>
      <c r="B175" s="22" t="s">
        <v>492</v>
      </c>
      <c r="C175" s="23" t="s">
        <v>493</v>
      </c>
      <c r="D175" s="108">
        <f t="shared" si="34"/>
        <v>1092556</v>
      </c>
      <c r="E175" s="101"/>
      <c r="F175" s="89">
        <f t="shared" si="35"/>
        <v>1092556</v>
      </c>
      <c r="G175" s="101"/>
      <c r="H175" s="91"/>
      <c r="I175" s="92"/>
      <c r="J175" s="91"/>
      <c r="K175" s="91"/>
      <c r="L175" s="92"/>
      <c r="M175" s="117">
        <v>120264</v>
      </c>
      <c r="N175" s="117">
        <v>322976</v>
      </c>
      <c r="O175" s="117">
        <v>649316</v>
      </c>
      <c r="P175" s="93"/>
    </row>
    <row r="176" spans="1:16" s="18" customFormat="1" ht="22.5">
      <c r="A176" s="65" t="s">
        <v>494</v>
      </c>
      <c r="B176" s="22" t="s">
        <v>495</v>
      </c>
      <c r="C176" s="23" t="s">
        <v>496</v>
      </c>
      <c r="D176" s="108">
        <f t="shared" si="34"/>
        <v>0</v>
      </c>
      <c r="E176" s="101"/>
      <c r="F176" s="89">
        <f t="shared" si="35"/>
        <v>0</v>
      </c>
      <c r="G176" s="101"/>
      <c r="H176" s="91"/>
      <c r="I176" s="92"/>
      <c r="J176" s="91"/>
      <c r="K176" s="91"/>
      <c r="L176" s="92"/>
      <c r="M176" s="117"/>
      <c r="N176" s="117"/>
      <c r="O176" s="117"/>
      <c r="P176" s="93"/>
    </row>
    <row r="177" spans="1:16" s="18" customFormat="1" ht="22.5">
      <c r="A177" s="65" t="s">
        <v>497</v>
      </c>
      <c r="B177" s="22" t="s">
        <v>498</v>
      </c>
      <c r="C177" s="23" t="s">
        <v>499</v>
      </c>
      <c r="D177" s="108">
        <f t="shared" si="34"/>
        <v>0</v>
      </c>
      <c r="E177" s="101"/>
      <c r="F177" s="89">
        <f t="shared" si="35"/>
        <v>0</v>
      </c>
      <c r="G177" s="101"/>
      <c r="H177" s="91"/>
      <c r="I177" s="92"/>
      <c r="J177" s="91"/>
      <c r="K177" s="91"/>
      <c r="L177" s="92"/>
      <c r="M177" s="117"/>
      <c r="N177" s="117"/>
      <c r="O177" s="117"/>
      <c r="P177" s="93"/>
    </row>
    <row r="178" spans="1:18" s="18" customFormat="1" ht="18.75" customHeight="1">
      <c r="A178" s="198" t="s">
        <v>501</v>
      </c>
      <c r="B178" s="150" t="s">
        <v>500</v>
      </c>
      <c r="C178" s="151" t="s">
        <v>89</v>
      </c>
      <c r="D178" s="108">
        <f t="shared" si="34"/>
        <v>2526729.62</v>
      </c>
      <c r="E178" s="153">
        <f>E179+E180+E181+E182+E183+E184+E185</f>
        <v>0</v>
      </c>
      <c r="F178" s="89">
        <f t="shared" si="35"/>
        <v>2526729.62</v>
      </c>
      <c r="G178" s="153">
        <f aca="true" t="shared" si="37" ref="G178:R178">G179+G180+G181+G182+G183+G184+G185</f>
        <v>0</v>
      </c>
      <c r="H178" s="153">
        <f t="shared" si="37"/>
        <v>0</v>
      </c>
      <c r="I178" s="153">
        <f t="shared" si="37"/>
        <v>0</v>
      </c>
      <c r="J178" s="153">
        <f t="shared" si="37"/>
        <v>0</v>
      </c>
      <c r="K178" s="153">
        <f t="shared" si="37"/>
        <v>0</v>
      </c>
      <c r="L178" s="153">
        <f t="shared" si="37"/>
        <v>0</v>
      </c>
      <c r="M178" s="153">
        <f t="shared" si="37"/>
        <v>1255202.79</v>
      </c>
      <c r="N178" s="153">
        <f t="shared" si="37"/>
        <v>180292.65</v>
      </c>
      <c r="O178" s="153">
        <f t="shared" si="37"/>
        <v>1091234.18</v>
      </c>
      <c r="P178" s="196">
        <f t="shared" si="37"/>
        <v>0</v>
      </c>
      <c r="Q178" s="195">
        <f t="shared" si="37"/>
        <v>0</v>
      </c>
      <c r="R178" s="153">
        <f t="shared" si="37"/>
        <v>0</v>
      </c>
    </row>
    <row r="179" spans="1:16" s="18" customFormat="1" ht="33.75">
      <c r="A179" s="65" t="s">
        <v>502</v>
      </c>
      <c r="B179" s="22" t="s">
        <v>503</v>
      </c>
      <c r="C179" s="23" t="s">
        <v>90</v>
      </c>
      <c r="D179" s="108">
        <f t="shared" si="34"/>
        <v>390</v>
      </c>
      <c r="E179" s="101"/>
      <c r="F179" s="89">
        <f t="shared" si="35"/>
        <v>390</v>
      </c>
      <c r="G179" s="101"/>
      <c r="H179" s="91"/>
      <c r="I179" s="92"/>
      <c r="J179" s="91"/>
      <c r="K179" s="91"/>
      <c r="L179" s="92"/>
      <c r="M179" s="117"/>
      <c r="N179" s="117"/>
      <c r="O179" s="117">
        <v>390</v>
      </c>
      <c r="P179" s="93"/>
    </row>
    <row r="180" spans="1:16" s="18" customFormat="1" ht="11.25">
      <c r="A180" s="65" t="s">
        <v>326</v>
      </c>
      <c r="B180" s="22" t="s">
        <v>504</v>
      </c>
      <c r="C180" s="23" t="s">
        <v>92</v>
      </c>
      <c r="D180" s="108">
        <f t="shared" si="34"/>
        <v>415422.01</v>
      </c>
      <c r="E180" s="101"/>
      <c r="F180" s="89">
        <f t="shared" si="35"/>
        <v>415422.01</v>
      </c>
      <c r="G180" s="101"/>
      <c r="H180" s="91"/>
      <c r="I180" s="92"/>
      <c r="J180" s="91"/>
      <c r="K180" s="91"/>
      <c r="L180" s="92"/>
      <c r="M180" s="117">
        <v>415422.01</v>
      </c>
      <c r="N180" s="117"/>
      <c r="O180" s="117"/>
      <c r="P180" s="93"/>
    </row>
    <row r="181" spans="1:16" s="18" customFormat="1" ht="11.25">
      <c r="A181" s="65" t="s">
        <v>327</v>
      </c>
      <c r="B181" s="22" t="s">
        <v>505</v>
      </c>
      <c r="C181" s="23" t="s">
        <v>94</v>
      </c>
      <c r="D181" s="108">
        <f t="shared" si="34"/>
        <v>736132.9</v>
      </c>
      <c r="E181" s="101"/>
      <c r="F181" s="89">
        <f t="shared" si="35"/>
        <v>736132.9</v>
      </c>
      <c r="G181" s="101"/>
      <c r="H181" s="91"/>
      <c r="I181" s="92"/>
      <c r="J181" s="91"/>
      <c r="K181" s="91"/>
      <c r="L181" s="92"/>
      <c r="M181" s="117">
        <v>387446.16</v>
      </c>
      <c r="N181" s="117"/>
      <c r="O181" s="117">
        <v>348686.74</v>
      </c>
      <c r="P181" s="93"/>
    </row>
    <row r="182" spans="1:16" s="18" customFormat="1" ht="11.25">
      <c r="A182" s="65" t="s">
        <v>332</v>
      </c>
      <c r="B182" s="22" t="s">
        <v>506</v>
      </c>
      <c r="C182" s="23" t="s">
        <v>96</v>
      </c>
      <c r="D182" s="108">
        <f t="shared" si="34"/>
        <v>104343.1</v>
      </c>
      <c r="E182" s="101"/>
      <c r="F182" s="89">
        <f t="shared" si="35"/>
        <v>104343.1</v>
      </c>
      <c r="G182" s="101"/>
      <c r="H182" s="91"/>
      <c r="I182" s="92"/>
      <c r="J182" s="91"/>
      <c r="K182" s="91"/>
      <c r="L182" s="92"/>
      <c r="M182" s="117"/>
      <c r="N182" s="117">
        <v>4215</v>
      </c>
      <c r="O182" s="117">
        <v>100128.1</v>
      </c>
      <c r="P182" s="93"/>
    </row>
    <row r="183" spans="1:16" s="18" customFormat="1" ht="18.75" customHeight="1">
      <c r="A183" s="65" t="s">
        <v>333</v>
      </c>
      <c r="B183" s="22" t="s">
        <v>507</v>
      </c>
      <c r="C183" s="23" t="s">
        <v>508</v>
      </c>
      <c r="D183" s="108">
        <f t="shared" si="34"/>
        <v>0</v>
      </c>
      <c r="E183" s="101"/>
      <c r="F183" s="89">
        <f t="shared" si="35"/>
        <v>0</v>
      </c>
      <c r="G183" s="101"/>
      <c r="H183" s="91"/>
      <c r="I183" s="92"/>
      <c r="J183" s="91"/>
      <c r="K183" s="91"/>
      <c r="L183" s="92"/>
      <c r="M183" s="117"/>
      <c r="N183" s="117"/>
      <c r="O183" s="117"/>
      <c r="P183" s="93"/>
    </row>
    <row r="184" spans="1:16" s="18" customFormat="1" ht="11.25">
      <c r="A184" s="65" t="s">
        <v>509</v>
      </c>
      <c r="B184" s="22" t="s">
        <v>510</v>
      </c>
      <c r="C184" s="23" t="s">
        <v>511</v>
      </c>
      <c r="D184" s="108">
        <f t="shared" si="34"/>
        <v>1136454.16</v>
      </c>
      <c r="E184" s="101"/>
      <c r="F184" s="89">
        <f t="shared" si="35"/>
        <v>1136454.16</v>
      </c>
      <c r="G184" s="101"/>
      <c r="H184" s="91"/>
      <c r="I184" s="92"/>
      <c r="J184" s="91"/>
      <c r="K184" s="91"/>
      <c r="L184" s="92"/>
      <c r="M184" s="117">
        <v>421232.17</v>
      </c>
      <c r="N184" s="117">
        <v>77857.65</v>
      </c>
      <c r="O184" s="117">
        <v>637364.34</v>
      </c>
      <c r="P184" s="93"/>
    </row>
    <row r="185" spans="1:16" s="18" customFormat="1" ht="11.25">
      <c r="A185" s="65" t="s">
        <v>512</v>
      </c>
      <c r="B185" s="22" t="s">
        <v>513</v>
      </c>
      <c r="C185" s="23" t="s">
        <v>514</v>
      </c>
      <c r="D185" s="108">
        <f t="shared" si="34"/>
        <v>133987.45</v>
      </c>
      <c r="E185" s="101"/>
      <c r="F185" s="89">
        <f t="shared" si="35"/>
        <v>133987.45</v>
      </c>
      <c r="G185" s="101"/>
      <c r="H185" s="91"/>
      <c r="I185" s="92"/>
      <c r="J185" s="91"/>
      <c r="K185" s="91"/>
      <c r="L185" s="92"/>
      <c r="M185" s="117">
        <v>31102.45</v>
      </c>
      <c r="N185" s="117">
        <v>98220</v>
      </c>
      <c r="O185" s="117">
        <v>4665</v>
      </c>
      <c r="P185" s="93"/>
    </row>
    <row r="186" spans="1:16" s="18" customFormat="1" ht="19.5" customHeight="1">
      <c r="A186" s="57" t="s">
        <v>85</v>
      </c>
      <c r="B186" s="39" t="s">
        <v>515</v>
      </c>
      <c r="C186" s="40"/>
      <c r="D186" s="108">
        <f t="shared" si="34"/>
        <v>14809838.76</v>
      </c>
      <c r="E186" s="102">
        <f>E198+E187</f>
        <v>0</v>
      </c>
      <c r="F186" s="89">
        <f t="shared" si="35"/>
        <v>14809838.76</v>
      </c>
      <c r="G186" s="102">
        <f aca="true" t="shared" si="38" ref="G186:P186">G198+G187</f>
        <v>0</v>
      </c>
      <c r="H186" s="102">
        <f t="shared" si="38"/>
        <v>0</v>
      </c>
      <c r="I186" s="102">
        <f t="shared" si="38"/>
        <v>0</v>
      </c>
      <c r="J186" s="102">
        <f t="shared" si="38"/>
        <v>0</v>
      </c>
      <c r="K186" s="102">
        <f t="shared" si="38"/>
        <v>0</v>
      </c>
      <c r="L186" s="102">
        <f t="shared" si="38"/>
        <v>0</v>
      </c>
      <c r="M186" s="102">
        <f t="shared" si="38"/>
        <v>11181411.66</v>
      </c>
      <c r="N186" s="102">
        <f t="shared" si="38"/>
        <v>1026940.5</v>
      </c>
      <c r="O186" s="102">
        <f t="shared" si="38"/>
        <v>2601486.6</v>
      </c>
      <c r="P186" s="96">
        <f t="shared" si="38"/>
        <v>0</v>
      </c>
    </row>
    <row r="187" spans="1:16" s="18" customFormat="1" ht="18.75" customHeight="1">
      <c r="A187" s="63" t="s">
        <v>130</v>
      </c>
      <c r="B187" s="37" t="s">
        <v>516</v>
      </c>
      <c r="C187" s="38"/>
      <c r="D187" s="108">
        <f t="shared" si="34"/>
        <v>14809838.76</v>
      </c>
      <c r="E187" s="100">
        <f>E188+E189+E190+E191+E197</f>
        <v>0</v>
      </c>
      <c r="F187" s="89">
        <f t="shared" si="35"/>
        <v>14809838.76</v>
      </c>
      <c r="G187" s="100">
        <f aca="true" t="shared" si="39" ref="G187:P187">G188+G189+G190+G191+G197</f>
        <v>0</v>
      </c>
      <c r="H187" s="100">
        <f t="shared" si="39"/>
        <v>0</v>
      </c>
      <c r="I187" s="100">
        <f t="shared" si="39"/>
        <v>0</v>
      </c>
      <c r="J187" s="100">
        <f t="shared" si="39"/>
        <v>0</v>
      </c>
      <c r="K187" s="100">
        <f t="shared" si="39"/>
        <v>0</v>
      </c>
      <c r="L187" s="100">
        <f t="shared" si="39"/>
        <v>0</v>
      </c>
      <c r="M187" s="100">
        <f t="shared" si="39"/>
        <v>11181411.66</v>
      </c>
      <c r="N187" s="100">
        <f t="shared" si="39"/>
        <v>1026940.5</v>
      </c>
      <c r="O187" s="100">
        <f t="shared" si="39"/>
        <v>2601486.6</v>
      </c>
      <c r="P187" s="90">
        <f t="shared" si="39"/>
        <v>0</v>
      </c>
    </row>
    <row r="188" spans="1:16" s="18" customFormat="1" ht="22.5">
      <c r="A188" s="65" t="s">
        <v>111</v>
      </c>
      <c r="B188" s="20" t="s">
        <v>517</v>
      </c>
      <c r="C188" s="21" t="s">
        <v>86</v>
      </c>
      <c r="D188" s="108">
        <f t="shared" si="34"/>
        <v>14280442.76</v>
      </c>
      <c r="E188" s="92"/>
      <c r="F188" s="89">
        <f t="shared" si="35"/>
        <v>14280442.76</v>
      </c>
      <c r="G188" s="92"/>
      <c r="H188" s="91"/>
      <c r="I188" s="92"/>
      <c r="J188" s="91"/>
      <c r="K188" s="91"/>
      <c r="L188" s="92"/>
      <c r="M188" s="117">
        <v>11181411.66</v>
      </c>
      <c r="N188" s="117">
        <v>1026940.5</v>
      </c>
      <c r="O188" s="117">
        <v>2072090.6</v>
      </c>
      <c r="P188" s="93"/>
    </row>
    <row r="189" spans="1:16" s="18" customFormat="1" ht="18.75" customHeight="1">
      <c r="A189" s="65" t="s">
        <v>112</v>
      </c>
      <c r="B189" s="20" t="s">
        <v>518</v>
      </c>
      <c r="C189" s="21" t="s">
        <v>87</v>
      </c>
      <c r="D189" s="108">
        <f t="shared" si="34"/>
        <v>0</v>
      </c>
      <c r="E189" s="101"/>
      <c r="F189" s="89">
        <f t="shared" si="35"/>
        <v>0</v>
      </c>
      <c r="G189" s="101"/>
      <c r="H189" s="91"/>
      <c r="I189" s="92"/>
      <c r="J189" s="91"/>
      <c r="K189" s="91"/>
      <c r="L189" s="92"/>
      <c r="M189" s="117"/>
      <c r="N189" s="117"/>
      <c r="O189" s="117"/>
      <c r="P189" s="93"/>
    </row>
    <row r="190" spans="1:16" s="18" customFormat="1" ht="18.75" customHeight="1">
      <c r="A190" s="65" t="s">
        <v>113</v>
      </c>
      <c r="B190" s="22" t="s">
        <v>519</v>
      </c>
      <c r="C190" s="23" t="s">
        <v>88</v>
      </c>
      <c r="D190" s="108">
        <f t="shared" si="34"/>
        <v>0</v>
      </c>
      <c r="E190" s="101"/>
      <c r="F190" s="89">
        <f t="shared" si="35"/>
        <v>0</v>
      </c>
      <c r="G190" s="101"/>
      <c r="H190" s="91"/>
      <c r="I190" s="92"/>
      <c r="J190" s="91"/>
      <c r="K190" s="91"/>
      <c r="L190" s="92"/>
      <c r="M190" s="117"/>
      <c r="N190" s="117"/>
      <c r="O190" s="117"/>
      <c r="P190" s="93"/>
    </row>
    <row r="191" spans="1:16" s="18" customFormat="1" ht="18.75" customHeight="1">
      <c r="A191" s="187" t="s">
        <v>114</v>
      </c>
      <c r="B191" s="37" t="s">
        <v>520</v>
      </c>
      <c r="C191" s="38" t="s">
        <v>89</v>
      </c>
      <c r="D191" s="108">
        <f t="shared" si="34"/>
        <v>529396</v>
      </c>
      <c r="E191" s="100">
        <f>E192+E193</f>
        <v>0</v>
      </c>
      <c r="F191" s="89">
        <f t="shared" si="35"/>
        <v>529396</v>
      </c>
      <c r="G191" s="100">
        <f aca="true" t="shared" si="40" ref="G191:P191">G192+G193</f>
        <v>0</v>
      </c>
      <c r="H191" s="100">
        <f t="shared" si="40"/>
        <v>0</v>
      </c>
      <c r="I191" s="100">
        <f t="shared" si="40"/>
        <v>0</v>
      </c>
      <c r="J191" s="100">
        <f t="shared" si="40"/>
        <v>0</v>
      </c>
      <c r="K191" s="100">
        <f t="shared" si="40"/>
        <v>0</v>
      </c>
      <c r="L191" s="100">
        <f t="shared" si="40"/>
        <v>0</v>
      </c>
      <c r="M191" s="100">
        <f t="shared" si="40"/>
        <v>0</v>
      </c>
      <c r="N191" s="100">
        <f t="shared" si="40"/>
        <v>0</v>
      </c>
      <c r="O191" s="100">
        <f t="shared" si="40"/>
        <v>529396</v>
      </c>
      <c r="P191" s="90">
        <f t="shared" si="40"/>
        <v>0</v>
      </c>
    </row>
    <row r="192" spans="1:16" s="18" customFormat="1" ht="18.75" customHeight="1">
      <c r="A192" s="71" t="s">
        <v>521</v>
      </c>
      <c r="B192" s="22" t="s">
        <v>522</v>
      </c>
      <c r="C192" s="23" t="s">
        <v>511</v>
      </c>
      <c r="D192" s="108">
        <f t="shared" si="34"/>
        <v>0</v>
      </c>
      <c r="E192" s="101"/>
      <c r="F192" s="89">
        <f t="shared" si="35"/>
        <v>0</v>
      </c>
      <c r="G192" s="101"/>
      <c r="H192" s="91"/>
      <c r="I192" s="92"/>
      <c r="J192" s="91"/>
      <c r="K192" s="91"/>
      <c r="L192" s="92"/>
      <c r="M192" s="117"/>
      <c r="N192" s="117"/>
      <c r="O192" s="117"/>
      <c r="P192" s="93"/>
    </row>
    <row r="193" spans="1:16" s="18" customFormat="1" ht="23.25" thickBot="1">
      <c r="A193" s="65" t="s">
        <v>523</v>
      </c>
      <c r="B193" s="66" t="s">
        <v>524</v>
      </c>
      <c r="C193" s="67" t="s">
        <v>525</v>
      </c>
      <c r="D193" s="104">
        <f t="shared" si="34"/>
        <v>529396</v>
      </c>
      <c r="E193" s="105"/>
      <c r="F193" s="110">
        <f t="shared" si="35"/>
        <v>529396</v>
      </c>
      <c r="G193" s="105"/>
      <c r="H193" s="106"/>
      <c r="I193" s="105"/>
      <c r="J193" s="106"/>
      <c r="K193" s="106"/>
      <c r="L193" s="105"/>
      <c r="M193" s="119"/>
      <c r="N193" s="119"/>
      <c r="O193" s="119">
        <v>529396</v>
      </c>
      <c r="P193" s="107"/>
    </row>
    <row r="194" spans="1:16" s="1" customFormat="1" ht="12.75" customHeight="1">
      <c r="A194" s="15"/>
      <c r="B194" s="28"/>
      <c r="C194" s="28"/>
      <c r="D194" s="6"/>
      <c r="E194" s="6"/>
      <c r="F194" s="6"/>
      <c r="G194" s="6"/>
      <c r="H194" s="6"/>
      <c r="I194" s="6"/>
      <c r="J194" s="6"/>
      <c r="K194" s="6"/>
      <c r="L194" s="124"/>
      <c r="M194" s="124"/>
      <c r="N194" s="124"/>
      <c r="O194" s="124"/>
      <c r="P194" s="1" t="s">
        <v>526</v>
      </c>
    </row>
    <row r="195" spans="1:16" s="18" customFormat="1" ht="135">
      <c r="A195" s="55" t="s">
        <v>12</v>
      </c>
      <c r="B195" s="74" t="s">
        <v>5</v>
      </c>
      <c r="C195" s="74" t="s">
        <v>6</v>
      </c>
      <c r="D195" s="72" t="s">
        <v>108</v>
      </c>
      <c r="E195" s="74" t="s">
        <v>106</v>
      </c>
      <c r="F195" s="72" t="s">
        <v>7</v>
      </c>
      <c r="G195" s="74" t="s">
        <v>107</v>
      </c>
      <c r="H195" s="73" t="s">
        <v>8</v>
      </c>
      <c r="I195" s="72" t="s">
        <v>136</v>
      </c>
      <c r="J195" s="72" t="s">
        <v>9</v>
      </c>
      <c r="K195" s="75" t="s">
        <v>138</v>
      </c>
      <c r="L195" s="75" t="s">
        <v>139</v>
      </c>
      <c r="M195" s="75" t="s">
        <v>10</v>
      </c>
      <c r="N195" s="75" t="s">
        <v>140</v>
      </c>
      <c r="O195" s="75" t="s">
        <v>141</v>
      </c>
      <c r="P195" s="73" t="s">
        <v>11</v>
      </c>
    </row>
    <row r="196" spans="1:16" s="18" customFormat="1" ht="12" thickBot="1">
      <c r="A196" s="13">
        <v>1</v>
      </c>
      <c r="B196" s="19">
        <v>2</v>
      </c>
      <c r="C196" s="19">
        <v>3</v>
      </c>
      <c r="D196" s="55">
        <v>4</v>
      </c>
      <c r="E196" s="55">
        <v>5</v>
      </c>
      <c r="F196" s="55">
        <v>6</v>
      </c>
      <c r="G196" s="55">
        <v>7</v>
      </c>
      <c r="H196" s="19">
        <v>8</v>
      </c>
      <c r="I196" s="19">
        <v>9</v>
      </c>
      <c r="J196" s="55">
        <v>10</v>
      </c>
      <c r="K196" s="55">
        <v>11</v>
      </c>
      <c r="L196" s="55">
        <v>12</v>
      </c>
      <c r="M196" s="55">
        <v>13</v>
      </c>
      <c r="N196" s="55">
        <v>14</v>
      </c>
      <c r="O196" s="55">
        <v>15</v>
      </c>
      <c r="P196" s="157">
        <v>16</v>
      </c>
    </row>
    <row r="197" spans="1:16" s="18" customFormat="1" ht="22.5">
      <c r="A197" s="71" t="s">
        <v>527</v>
      </c>
      <c r="B197" s="165" t="s">
        <v>528</v>
      </c>
      <c r="C197" s="166" t="s">
        <v>404</v>
      </c>
      <c r="D197" s="111">
        <f aca="true" t="shared" si="41" ref="D197:D217">F197+P197-E197</f>
        <v>0</v>
      </c>
      <c r="E197" s="161"/>
      <c r="F197" s="123">
        <f aca="true" t="shared" si="42" ref="F197:F217">H197+I197+J197+K197+L197+M197+N197+O197-G197</f>
        <v>0</v>
      </c>
      <c r="G197" s="161"/>
      <c r="H197" s="160"/>
      <c r="I197" s="161"/>
      <c r="J197" s="160"/>
      <c r="K197" s="160"/>
      <c r="L197" s="161"/>
      <c r="M197" s="170"/>
      <c r="N197" s="170"/>
      <c r="O197" s="170"/>
      <c r="P197" s="162"/>
    </row>
    <row r="198" spans="1:18" s="18" customFormat="1" ht="19.5" customHeight="1">
      <c r="A198" s="63" t="s">
        <v>529</v>
      </c>
      <c r="B198" s="37" t="s">
        <v>530</v>
      </c>
      <c r="C198" s="38"/>
      <c r="D198" s="100">
        <f t="shared" si="41"/>
        <v>0</v>
      </c>
      <c r="E198" s="100">
        <f>E199+E200+E201+E211</f>
        <v>0</v>
      </c>
      <c r="F198" s="89">
        <f t="shared" si="42"/>
        <v>0</v>
      </c>
      <c r="G198" s="100">
        <f aca="true" t="shared" si="43" ref="G198:R198">G199+G200+G201+G211</f>
        <v>0</v>
      </c>
      <c r="H198" s="100">
        <f t="shared" si="43"/>
        <v>0</v>
      </c>
      <c r="I198" s="100">
        <f t="shared" si="43"/>
        <v>0</v>
      </c>
      <c r="J198" s="100">
        <f t="shared" si="43"/>
        <v>0</v>
      </c>
      <c r="K198" s="100">
        <f t="shared" si="43"/>
        <v>0</v>
      </c>
      <c r="L198" s="100">
        <f t="shared" si="43"/>
        <v>0</v>
      </c>
      <c r="M198" s="100">
        <f t="shared" si="43"/>
        <v>0</v>
      </c>
      <c r="N198" s="100">
        <f t="shared" si="43"/>
        <v>0</v>
      </c>
      <c r="O198" s="100">
        <f t="shared" si="43"/>
        <v>0</v>
      </c>
      <c r="P198" s="90">
        <f t="shared" si="43"/>
        <v>0</v>
      </c>
      <c r="Q198" s="89">
        <f t="shared" si="43"/>
        <v>0</v>
      </c>
      <c r="R198" s="100">
        <f t="shared" si="43"/>
        <v>0</v>
      </c>
    </row>
    <row r="199" spans="1:16" s="18" customFormat="1" ht="33.75">
      <c r="A199" s="71" t="s">
        <v>531</v>
      </c>
      <c r="B199" s="20" t="s">
        <v>532</v>
      </c>
      <c r="C199" s="21" t="s">
        <v>91</v>
      </c>
      <c r="D199" s="100">
        <f t="shared" si="41"/>
        <v>0</v>
      </c>
      <c r="E199" s="92"/>
      <c r="F199" s="89">
        <f t="shared" si="42"/>
        <v>0</v>
      </c>
      <c r="G199" s="92"/>
      <c r="H199" s="91"/>
      <c r="I199" s="92"/>
      <c r="J199" s="91"/>
      <c r="K199" s="91"/>
      <c r="L199" s="92"/>
      <c r="M199" s="101"/>
      <c r="N199" s="101"/>
      <c r="O199" s="101"/>
      <c r="P199" s="112"/>
    </row>
    <row r="200" spans="1:16" s="18" customFormat="1" ht="19.5" customHeight="1">
      <c r="A200" s="65" t="s">
        <v>342</v>
      </c>
      <c r="B200" s="22" t="s">
        <v>533</v>
      </c>
      <c r="C200" s="23" t="s">
        <v>93</v>
      </c>
      <c r="D200" s="100">
        <f t="shared" si="41"/>
        <v>0</v>
      </c>
      <c r="E200" s="101"/>
      <c r="F200" s="89">
        <f t="shared" si="42"/>
        <v>0</v>
      </c>
      <c r="G200" s="101"/>
      <c r="H200" s="91"/>
      <c r="I200" s="92"/>
      <c r="J200" s="91"/>
      <c r="K200" s="91"/>
      <c r="L200" s="92"/>
      <c r="M200" s="101"/>
      <c r="N200" s="101"/>
      <c r="O200" s="101"/>
      <c r="P200" s="112"/>
    </row>
    <row r="201" spans="1:16" s="18" customFormat="1" ht="19.5" customHeight="1">
      <c r="A201" s="201" t="s">
        <v>534</v>
      </c>
      <c r="B201" s="150" t="s">
        <v>535</v>
      </c>
      <c r="C201" s="151" t="s">
        <v>95</v>
      </c>
      <c r="D201" s="100">
        <f t="shared" si="41"/>
        <v>0</v>
      </c>
      <c r="E201" s="153">
        <f>E202+E203+E204+E205+E206+E207+E208+E209+E210</f>
        <v>0</v>
      </c>
      <c r="F201" s="89">
        <f t="shared" si="42"/>
        <v>0</v>
      </c>
      <c r="G201" s="153">
        <f>G202+G203+G204+G205+G206+G207+G208+G209+G210</f>
        <v>0</v>
      </c>
      <c r="H201" s="153">
        <f aca="true" t="shared" si="44" ref="H201:O201">H202+H203+H204+H205+H206+H207+H208+H209+H210</f>
        <v>0</v>
      </c>
      <c r="I201" s="153">
        <f t="shared" si="44"/>
        <v>0</v>
      </c>
      <c r="J201" s="153">
        <f t="shared" si="44"/>
        <v>0</v>
      </c>
      <c r="K201" s="153">
        <f t="shared" si="44"/>
        <v>0</v>
      </c>
      <c r="L201" s="153">
        <f t="shared" si="44"/>
        <v>0</v>
      </c>
      <c r="M201" s="153">
        <f t="shared" si="44"/>
        <v>0</v>
      </c>
      <c r="N201" s="153">
        <f t="shared" si="44"/>
        <v>0</v>
      </c>
      <c r="O201" s="153">
        <f t="shared" si="44"/>
        <v>0</v>
      </c>
      <c r="P201" s="196">
        <f>P202+P203+P204+P205+P206+P207+P208+P209+P210</f>
        <v>0</v>
      </c>
    </row>
    <row r="202" spans="1:16" s="18" customFormat="1" ht="33.75">
      <c r="A202" s="167" t="s">
        <v>536</v>
      </c>
      <c r="B202" s="22" t="s">
        <v>537</v>
      </c>
      <c r="C202" s="23" t="s">
        <v>538</v>
      </c>
      <c r="D202" s="100">
        <f t="shared" si="41"/>
        <v>0</v>
      </c>
      <c r="E202" s="101"/>
      <c r="F202" s="89">
        <f t="shared" si="42"/>
        <v>0</v>
      </c>
      <c r="G202" s="101"/>
      <c r="H202" s="91"/>
      <c r="I202" s="92"/>
      <c r="J202" s="91"/>
      <c r="K202" s="91"/>
      <c r="L202" s="92"/>
      <c r="M202" s="101"/>
      <c r="N202" s="101"/>
      <c r="O202" s="101"/>
      <c r="P202" s="112"/>
    </row>
    <row r="203" spans="1:16" s="18" customFormat="1" ht="19.5" customHeight="1">
      <c r="A203" s="176" t="s">
        <v>539</v>
      </c>
      <c r="B203" s="22" t="s">
        <v>540</v>
      </c>
      <c r="C203" s="23" t="s">
        <v>541</v>
      </c>
      <c r="D203" s="100">
        <f t="shared" si="41"/>
        <v>0</v>
      </c>
      <c r="E203" s="101"/>
      <c r="F203" s="89">
        <f t="shared" si="42"/>
        <v>0</v>
      </c>
      <c r="G203" s="101"/>
      <c r="H203" s="91"/>
      <c r="I203" s="92"/>
      <c r="J203" s="91"/>
      <c r="K203" s="91"/>
      <c r="L203" s="92"/>
      <c r="M203" s="101"/>
      <c r="N203" s="101"/>
      <c r="O203" s="101"/>
      <c r="P203" s="112"/>
    </row>
    <row r="204" spans="1:16" s="18" customFormat="1" ht="19.5" customHeight="1">
      <c r="A204" s="176" t="s">
        <v>542</v>
      </c>
      <c r="B204" s="22" t="s">
        <v>543</v>
      </c>
      <c r="C204" s="23" t="s">
        <v>544</v>
      </c>
      <c r="D204" s="100">
        <f t="shared" si="41"/>
        <v>0</v>
      </c>
      <c r="E204" s="101"/>
      <c r="F204" s="89">
        <f t="shared" si="42"/>
        <v>0</v>
      </c>
      <c r="G204" s="101"/>
      <c r="H204" s="91"/>
      <c r="I204" s="92"/>
      <c r="J204" s="91"/>
      <c r="K204" s="91"/>
      <c r="L204" s="92"/>
      <c r="M204" s="101"/>
      <c r="N204" s="101"/>
      <c r="O204" s="101"/>
      <c r="P204" s="112"/>
    </row>
    <row r="205" spans="1:16" s="18" customFormat="1" ht="19.5" customHeight="1">
      <c r="A205" s="176" t="s">
        <v>545</v>
      </c>
      <c r="B205" s="22" t="s">
        <v>546</v>
      </c>
      <c r="C205" s="23" t="s">
        <v>547</v>
      </c>
      <c r="D205" s="100">
        <f t="shared" si="41"/>
        <v>0</v>
      </c>
      <c r="E205" s="101"/>
      <c r="F205" s="89">
        <f t="shared" si="42"/>
        <v>0</v>
      </c>
      <c r="G205" s="101"/>
      <c r="H205" s="91"/>
      <c r="I205" s="92"/>
      <c r="J205" s="91"/>
      <c r="K205" s="91"/>
      <c r="L205" s="92"/>
      <c r="M205" s="101"/>
      <c r="N205" s="101"/>
      <c r="O205" s="101"/>
      <c r="P205" s="112"/>
    </row>
    <row r="206" spans="1:16" s="18" customFormat="1" ht="19.5" customHeight="1">
      <c r="A206" s="176" t="s">
        <v>548</v>
      </c>
      <c r="B206" s="22" t="s">
        <v>549</v>
      </c>
      <c r="C206" s="23" t="s">
        <v>550</v>
      </c>
      <c r="D206" s="100">
        <f t="shared" si="41"/>
        <v>0</v>
      </c>
      <c r="E206" s="101"/>
      <c r="F206" s="89">
        <f t="shared" si="42"/>
        <v>0</v>
      </c>
      <c r="G206" s="101"/>
      <c r="H206" s="91"/>
      <c r="I206" s="92"/>
      <c r="J206" s="91"/>
      <c r="K206" s="91"/>
      <c r="L206" s="92"/>
      <c r="M206" s="101"/>
      <c r="N206" s="101"/>
      <c r="O206" s="101"/>
      <c r="P206" s="112"/>
    </row>
    <row r="207" spans="1:16" s="18" customFormat="1" ht="22.5">
      <c r="A207" s="176" t="s">
        <v>361</v>
      </c>
      <c r="B207" s="22" t="s">
        <v>551</v>
      </c>
      <c r="C207" s="23" t="s">
        <v>552</v>
      </c>
      <c r="D207" s="100">
        <f t="shared" si="41"/>
        <v>0</v>
      </c>
      <c r="E207" s="101"/>
      <c r="F207" s="89">
        <f t="shared" si="42"/>
        <v>0</v>
      </c>
      <c r="G207" s="101"/>
      <c r="H207" s="91"/>
      <c r="I207" s="92"/>
      <c r="J207" s="91"/>
      <c r="K207" s="91"/>
      <c r="L207" s="92"/>
      <c r="M207" s="101"/>
      <c r="N207" s="101"/>
      <c r="O207" s="101"/>
      <c r="P207" s="112"/>
    </row>
    <row r="208" spans="1:16" s="18" customFormat="1" ht="19.5" customHeight="1">
      <c r="A208" s="176" t="s">
        <v>553</v>
      </c>
      <c r="B208" s="22" t="s">
        <v>554</v>
      </c>
      <c r="C208" s="23" t="s">
        <v>555</v>
      </c>
      <c r="D208" s="100">
        <f t="shared" si="41"/>
        <v>0</v>
      </c>
      <c r="E208" s="101"/>
      <c r="F208" s="89">
        <f t="shared" si="42"/>
        <v>0</v>
      </c>
      <c r="G208" s="101"/>
      <c r="H208" s="91"/>
      <c r="I208" s="92"/>
      <c r="J208" s="91"/>
      <c r="K208" s="91"/>
      <c r="L208" s="92"/>
      <c r="M208" s="101"/>
      <c r="N208" s="101"/>
      <c r="O208" s="101"/>
      <c r="P208" s="112"/>
    </row>
    <row r="209" spans="1:16" s="18" customFormat="1" ht="22.5">
      <c r="A209" s="176" t="s">
        <v>556</v>
      </c>
      <c r="B209" s="22" t="s">
        <v>557</v>
      </c>
      <c r="C209" s="23" t="s">
        <v>558</v>
      </c>
      <c r="D209" s="100">
        <f t="shared" si="41"/>
        <v>0</v>
      </c>
      <c r="E209" s="101"/>
      <c r="F209" s="89">
        <f t="shared" si="42"/>
        <v>0</v>
      </c>
      <c r="G209" s="101"/>
      <c r="H209" s="91"/>
      <c r="I209" s="92"/>
      <c r="J209" s="91"/>
      <c r="K209" s="91"/>
      <c r="L209" s="92"/>
      <c r="M209" s="101"/>
      <c r="N209" s="101"/>
      <c r="O209" s="101"/>
      <c r="P209" s="112"/>
    </row>
    <row r="210" spans="1:16" s="18" customFormat="1" ht="19.5" customHeight="1">
      <c r="A210" s="176" t="s">
        <v>559</v>
      </c>
      <c r="B210" s="22" t="s">
        <v>560</v>
      </c>
      <c r="C210" s="23" t="s">
        <v>561</v>
      </c>
      <c r="D210" s="100">
        <f t="shared" si="41"/>
        <v>0</v>
      </c>
      <c r="E210" s="101"/>
      <c r="F210" s="89">
        <f t="shared" si="42"/>
        <v>0</v>
      </c>
      <c r="G210" s="101"/>
      <c r="H210" s="91"/>
      <c r="I210" s="92"/>
      <c r="J210" s="91"/>
      <c r="K210" s="91"/>
      <c r="L210" s="92"/>
      <c r="M210" s="101"/>
      <c r="N210" s="101"/>
      <c r="O210" s="101"/>
      <c r="P210" s="112"/>
    </row>
    <row r="211" spans="1:16" s="18" customFormat="1" ht="19.5" customHeight="1">
      <c r="A211" s="65" t="s">
        <v>562</v>
      </c>
      <c r="B211" s="22" t="s">
        <v>563</v>
      </c>
      <c r="C211" s="23" t="s">
        <v>97</v>
      </c>
      <c r="D211" s="100">
        <f t="shared" si="41"/>
        <v>0</v>
      </c>
      <c r="E211" s="101"/>
      <c r="F211" s="89">
        <f t="shared" si="42"/>
        <v>0</v>
      </c>
      <c r="G211" s="101"/>
      <c r="H211" s="91"/>
      <c r="I211" s="92"/>
      <c r="J211" s="91"/>
      <c r="K211" s="91"/>
      <c r="L211" s="92"/>
      <c r="M211" s="101"/>
      <c r="N211" s="101"/>
      <c r="O211" s="101"/>
      <c r="P211" s="112"/>
    </row>
    <row r="212" spans="1:16" s="18" customFormat="1" ht="25.5" customHeight="1">
      <c r="A212" s="188" t="s">
        <v>564</v>
      </c>
      <c r="B212" s="37" t="s">
        <v>565</v>
      </c>
      <c r="C212" s="38"/>
      <c r="D212" s="102">
        <f t="shared" si="41"/>
        <v>3000000</v>
      </c>
      <c r="E212" s="100">
        <f>E213</f>
        <v>0</v>
      </c>
      <c r="F212" s="95">
        <f t="shared" si="42"/>
        <v>3000000</v>
      </c>
      <c r="G212" s="100">
        <f aca="true" t="shared" si="45" ref="G212:P212">G213</f>
        <v>0</v>
      </c>
      <c r="H212" s="100">
        <f t="shared" si="45"/>
        <v>0</v>
      </c>
      <c r="I212" s="100">
        <f t="shared" si="45"/>
        <v>0</v>
      </c>
      <c r="J212" s="100">
        <f t="shared" si="45"/>
        <v>0</v>
      </c>
      <c r="K212" s="100">
        <f t="shared" si="45"/>
        <v>0</v>
      </c>
      <c r="L212" s="100">
        <f t="shared" si="45"/>
        <v>0</v>
      </c>
      <c r="M212" s="100">
        <f t="shared" si="45"/>
        <v>3000000</v>
      </c>
      <c r="N212" s="100">
        <f t="shared" si="45"/>
        <v>0</v>
      </c>
      <c r="O212" s="100">
        <f t="shared" si="45"/>
        <v>0</v>
      </c>
      <c r="P212" s="90">
        <f t="shared" si="45"/>
        <v>0</v>
      </c>
    </row>
    <row r="213" spans="1:18" s="18" customFormat="1" ht="23.25" customHeight="1">
      <c r="A213" s="63" t="s">
        <v>566</v>
      </c>
      <c r="B213" s="37" t="s">
        <v>567</v>
      </c>
      <c r="C213" s="38" t="s">
        <v>98</v>
      </c>
      <c r="D213" s="102">
        <f t="shared" si="41"/>
        <v>3000000</v>
      </c>
      <c r="E213" s="100">
        <f>E214+E215</f>
        <v>0</v>
      </c>
      <c r="F213" s="95">
        <f t="shared" si="42"/>
        <v>3000000</v>
      </c>
      <c r="G213" s="100">
        <f aca="true" t="shared" si="46" ref="G213:R213">G214+G215</f>
        <v>0</v>
      </c>
      <c r="H213" s="100">
        <f t="shared" si="46"/>
        <v>0</v>
      </c>
      <c r="I213" s="100">
        <f t="shared" si="46"/>
        <v>0</v>
      </c>
      <c r="J213" s="100">
        <f t="shared" si="46"/>
        <v>0</v>
      </c>
      <c r="K213" s="100">
        <f t="shared" si="46"/>
        <v>0</v>
      </c>
      <c r="L213" s="100">
        <f t="shared" si="46"/>
        <v>0</v>
      </c>
      <c r="M213" s="100">
        <f t="shared" si="46"/>
        <v>3000000</v>
      </c>
      <c r="N213" s="100">
        <f t="shared" si="46"/>
        <v>0</v>
      </c>
      <c r="O213" s="100">
        <f t="shared" si="46"/>
        <v>0</v>
      </c>
      <c r="P213" s="90">
        <f t="shared" si="46"/>
        <v>0</v>
      </c>
      <c r="Q213" s="89">
        <f t="shared" si="46"/>
        <v>0</v>
      </c>
      <c r="R213" s="100">
        <f t="shared" si="46"/>
        <v>0</v>
      </c>
    </row>
    <row r="214" spans="1:16" s="18" customFormat="1" ht="22.5">
      <c r="A214" s="167" t="s">
        <v>568</v>
      </c>
      <c r="B214" s="178" t="s">
        <v>570</v>
      </c>
      <c r="C214" s="179" t="s">
        <v>99</v>
      </c>
      <c r="D214" s="102">
        <f t="shared" si="41"/>
        <v>3000000</v>
      </c>
      <c r="E214" s="101"/>
      <c r="F214" s="95">
        <f t="shared" si="42"/>
        <v>3000000</v>
      </c>
      <c r="G214" s="101"/>
      <c r="H214" s="109"/>
      <c r="I214" s="101"/>
      <c r="J214" s="109"/>
      <c r="K214" s="109"/>
      <c r="L214" s="101"/>
      <c r="M214" s="101">
        <v>3000000</v>
      </c>
      <c r="N214" s="101"/>
      <c r="O214" s="101"/>
      <c r="P214" s="129"/>
    </row>
    <row r="215" spans="1:16" s="18" customFormat="1" ht="19.5" customHeight="1">
      <c r="A215" s="167" t="s">
        <v>569</v>
      </c>
      <c r="B215" s="178" t="s">
        <v>571</v>
      </c>
      <c r="C215" s="179" t="s">
        <v>100</v>
      </c>
      <c r="D215" s="102">
        <f t="shared" si="41"/>
        <v>0</v>
      </c>
      <c r="E215" s="101"/>
      <c r="F215" s="95">
        <f t="shared" si="42"/>
        <v>0</v>
      </c>
      <c r="G215" s="101"/>
      <c r="H215" s="109"/>
      <c r="I215" s="101"/>
      <c r="J215" s="109"/>
      <c r="K215" s="109"/>
      <c r="L215" s="101"/>
      <c r="M215" s="101"/>
      <c r="N215" s="101"/>
      <c r="O215" s="101"/>
      <c r="P215" s="129"/>
    </row>
    <row r="216" spans="1:16" s="18" customFormat="1" ht="19.5" customHeight="1">
      <c r="A216" s="177" t="s">
        <v>147</v>
      </c>
      <c r="B216" s="178" t="s">
        <v>572</v>
      </c>
      <c r="C216" s="179"/>
      <c r="D216" s="102">
        <f t="shared" si="41"/>
        <v>0</v>
      </c>
      <c r="E216" s="101"/>
      <c r="F216" s="95">
        <f t="shared" si="42"/>
        <v>0</v>
      </c>
      <c r="G216" s="101"/>
      <c r="H216" s="109"/>
      <c r="I216" s="101"/>
      <c r="J216" s="109"/>
      <c r="K216" s="109"/>
      <c r="L216" s="101"/>
      <c r="M216" s="101"/>
      <c r="N216" s="101"/>
      <c r="O216" s="101"/>
      <c r="P216" s="129"/>
    </row>
    <row r="217" spans="1:16" s="18" customFormat="1" ht="23.25" thickBot="1">
      <c r="A217" s="125" t="s">
        <v>148</v>
      </c>
      <c r="B217" s="130"/>
      <c r="C217" s="131"/>
      <c r="D217" s="104">
        <f t="shared" si="41"/>
        <v>0</v>
      </c>
      <c r="E217" s="105"/>
      <c r="F217" s="110">
        <f t="shared" si="42"/>
        <v>0</v>
      </c>
      <c r="G217" s="105"/>
      <c r="H217" s="106"/>
      <c r="I217" s="105"/>
      <c r="J217" s="106"/>
      <c r="K217" s="106"/>
      <c r="L217" s="105"/>
      <c r="M217" s="105"/>
      <c r="N217" s="105"/>
      <c r="O217" s="105"/>
      <c r="P217" s="132"/>
    </row>
    <row r="218" s="18" customFormat="1" ht="11.25">
      <c r="P218" s="1" t="s">
        <v>573</v>
      </c>
    </row>
    <row r="219" spans="1:16" ht="18.75" customHeight="1">
      <c r="A219" s="16"/>
      <c r="B219" s="204" t="s">
        <v>101</v>
      </c>
      <c r="C219" s="204"/>
      <c r="D219" s="204"/>
      <c r="E219" s="204"/>
      <c r="P219" s="7"/>
    </row>
    <row r="220" spans="1:3" ht="7.5" customHeight="1">
      <c r="A220" s="77"/>
      <c r="B220" s="29"/>
      <c r="C220" s="31"/>
    </row>
    <row r="221" spans="1:16" s="78" customFormat="1" ht="135">
      <c r="A221" s="55" t="s">
        <v>12</v>
      </c>
      <c r="B221" s="74" t="s">
        <v>5</v>
      </c>
      <c r="C221" s="74" t="s">
        <v>6</v>
      </c>
      <c r="D221" s="72" t="s">
        <v>108</v>
      </c>
      <c r="E221" s="74" t="s">
        <v>106</v>
      </c>
      <c r="F221" s="72" t="s">
        <v>7</v>
      </c>
      <c r="G221" s="74" t="s">
        <v>107</v>
      </c>
      <c r="H221" s="73" t="s">
        <v>8</v>
      </c>
      <c r="I221" s="72" t="s">
        <v>136</v>
      </c>
      <c r="J221" s="72" t="s">
        <v>9</v>
      </c>
      <c r="K221" s="75" t="s">
        <v>138</v>
      </c>
      <c r="L221" s="75" t="s">
        <v>139</v>
      </c>
      <c r="M221" s="75" t="s">
        <v>10</v>
      </c>
      <c r="N221" s="75" t="s">
        <v>140</v>
      </c>
      <c r="O221" s="75" t="s">
        <v>141</v>
      </c>
      <c r="P221" s="73" t="s">
        <v>11</v>
      </c>
    </row>
    <row r="222" spans="1:16" s="18" customFormat="1" ht="12" thickBot="1">
      <c r="A222" s="13">
        <v>1</v>
      </c>
      <c r="B222" s="19">
        <v>2</v>
      </c>
      <c r="C222" s="19">
        <v>3</v>
      </c>
      <c r="D222" s="55">
        <v>4</v>
      </c>
      <c r="E222" s="55">
        <v>5</v>
      </c>
      <c r="F222" s="55">
        <v>6</v>
      </c>
      <c r="G222" s="55">
        <v>7</v>
      </c>
      <c r="H222" s="19">
        <v>8</v>
      </c>
      <c r="I222" s="19">
        <v>9</v>
      </c>
      <c r="J222" s="55">
        <v>10</v>
      </c>
      <c r="K222" s="55">
        <v>11</v>
      </c>
      <c r="L222" s="55">
        <v>12</v>
      </c>
      <c r="M222" s="55">
        <v>13</v>
      </c>
      <c r="N222" s="55">
        <v>14</v>
      </c>
      <c r="O222" s="55">
        <v>15</v>
      </c>
      <c r="P222" s="139">
        <v>16</v>
      </c>
    </row>
    <row r="223" spans="1:16" s="18" customFormat="1" ht="22.5" customHeight="1">
      <c r="A223" s="68" t="s">
        <v>579</v>
      </c>
      <c r="B223" s="41" t="s">
        <v>574</v>
      </c>
      <c r="C223" s="42"/>
      <c r="D223" s="87">
        <f aca="true" t="shared" si="47" ref="D223:D245">F223+P223-E223</f>
        <v>-11272740.35</v>
      </c>
      <c r="E223" s="87">
        <f>E242-E224-E237</f>
        <v>0</v>
      </c>
      <c r="F223" s="87">
        <f aca="true" t="shared" si="48" ref="F223:F245">H223+I223+J223+K223+L223+M223+N223+O223-G223</f>
        <v>-11272740.35</v>
      </c>
      <c r="G223" s="87">
        <f aca="true" t="shared" si="49" ref="G223:P223">G242-G224-G237</f>
        <v>0</v>
      </c>
      <c r="H223" s="87">
        <f t="shared" si="49"/>
        <v>0</v>
      </c>
      <c r="I223" s="87">
        <f t="shared" si="49"/>
        <v>0</v>
      </c>
      <c r="J223" s="87">
        <f t="shared" si="49"/>
        <v>0</v>
      </c>
      <c r="K223" s="87">
        <f t="shared" si="49"/>
        <v>0</v>
      </c>
      <c r="L223" s="87">
        <f t="shared" si="49"/>
        <v>0</v>
      </c>
      <c r="M223" s="116">
        <f t="shared" si="49"/>
        <v>-9573768.63</v>
      </c>
      <c r="N223" s="116">
        <f t="shared" si="49"/>
        <v>-657458.97</v>
      </c>
      <c r="O223" s="116">
        <f t="shared" si="49"/>
        <v>-1041512.75</v>
      </c>
      <c r="P223" s="88">
        <f t="shared" si="49"/>
        <v>0</v>
      </c>
    </row>
    <row r="224" spans="1:16" s="18" customFormat="1" ht="21.75">
      <c r="A224" s="134" t="s">
        <v>149</v>
      </c>
      <c r="B224" s="39" t="s">
        <v>575</v>
      </c>
      <c r="C224" s="135"/>
      <c r="D224" s="102">
        <f t="shared" si="47"/>
        <v>-617564.07</v>
      </c>
      <c r="E224" s="102">
        <f>E225+E228+E231+E234</f>
        <v>0</v>
      </c>
      <c r="F224" s="102">
        <f t="shared" si="48"/>
        <v>-617564.07</v>
      </c>
      <c r="G224" s="102">
        <f aca="true" t="shared" si="50" ref="G224:P224">G225+G228+G231+G234</f>
        <v>0</v>
      </c>
      <c r="H224" s="102">
        <f t="shared" si="50"/>
        <v>0</v>
      </c>
      <c r="I224" s="102">
        <f t="shared" si="50"/>
        <v>0</v>
      </c>
      <c r="J224" s="102">
        <f t="shared" si="50"/>
        <v>0</v>
      </c>
      <c r="K224" s="102">
        <f t="shared" si="50"/>
        <v>0</v>
      </c>
      <c r="L224" s="102">
        <f t="shared" si="50"/>
        <v>0</v>
      </c>
      <c r="M224" s="102">
        <f t="shared" si="50"/>
        <v>-115567.5</v>
      </c>
      <c r="N224" s="102">
        <f t="shared" si="50"/>
        <v>-436021.75</v>
      </c>
      <c r="O224" s="102">
        <f t="shared" si="50"/>
        <v>-65974.82</v>
      </c>
      <c r="P224" s="96">
        <f t="shared" si="50"/>
        <v>0</v>
      </c>
    </row>
    <row r="225" spans="1:16" s="18" customFormat="1" ht="22.5">
      <c r="A225" s="63" t="s">
        <v>152</v>
      </c>
      <c r="B225" s="39" t="s">
        <v>576</v>
      </c>
      <c r="C225" s="135"/>
      <c r="D225" s="102">
        <f t="shared" si="47"/>
        <v>0</v>
      </c>
      <c r="E225" s="102">
        <f>E226+E227</f>
        <v>0</v>
      </c>
      <c r="F225" s="89">
        <f t="shared" si="48"/>
        <v>0</v>
      </c>
      <c r="G225" s="102">
        <f aca="true" t="shared" si="51" ref="G225:P225">G226+G227</f>
        <v>0</v>
      </c>
      <c r="H225" s="102">
        <f t="shared" si="51"/>
        <v>0</v>
      </c>
      <c r="I225" s="102">
        <f t="shared" si="51"/>
        <v>0</v>
      </c>
      <c r="J225" s="102">
        <f t="shared" si="51"/>
        <v>0</v>
      </c>
      <c r="K225" s="102">
        <f t="shared" si="51"/>
        <v>0</v>
      </c>
      <c r="L225" s="102">
        <f t="shared" si="51"/>
        <v>0</v>
      </c>
      <c r="M225" s="102">
        <f t="shared" si="51"/>
        <v>0</v>
      </c>
      <c r="N225" s="102">
        <f t="shared" si="51"/>
        <v>0</v>
      </c>
      <c r="O225" s="102">
        <f t="shared" si="51"/>
        <v>0</v>
      </c>
      <c r="P225" s="96">
        <f t="shared" si="51"/>
        <v>0</v>
      </c>
    </row>
    <row r="226" spans="1:16" s="18" customFormat="1" ht="33.75">
      <c r="A226" s="65" t="s">
        <v>153</v>
      </c>
      <c r="B226" s="22" t="s">
        <v>577</v>
      </c>
      <c r="C226" s="23"/>
      <c r="D226" s="100">
        <f t="shared" si="47"/>
        <v>0</v>
      </c>
      <c r="E226" s="101"/>
      <c r="F226" s="89">
        <f t="shared" si="48"/>
        <v>0</v>
      </c>
      <c r="G226" s="101"/>
      <c r="H226" s="91"/>
      <c r="I226" s="92"/>
      <c r="J226" s="91"/>
      <c r="K226" s="91"/>
      <c r="L226" s="92"/>
      <c r="M226" s="101"/>
      <c r="N226" s="101"/>
      <c r="O226" s="101"/>
      <c r="P226" s="112"/>
    </row>
    <row r="227" spans="1:16" s="18" customFormat="1" ht="19.5" customHeight="1">
      <c r="A227" s="65" t="s">
        <v>150</v>
      </c>
      <c r="B227" s="22" t="s">
        <v>578</v>
      </c>
      <c r="C227" s="23"/>
      <c r="D227" s="100">
        <f t="shared" si="47"/>
        <v>0</v>
      </c>
      <c r="E227" s="101"/>
      <c r="F227" s="89">
        <f t="shared" si="48"/>
        <v>0</v>
      </c>
      <c r="G227" s="101"/>
      <c r="H227" s="91"/>
      <c r="I227" s="92"/>
      <c r="J227" s="91"/>
      <c r="K227" s="91"/>
      <c r="L227" s="92"/>
      <c r="M227" s="101"/>
      <c r="N227" s="101"/>
      <c r="O227" s="101"/>
      <c r="P227" s="112"/>
    </row>
    <row r="228" spans="1:18" s="18" customFormat="1" ht="19.5" customHeight="1">
      <c r="A228" s="63" t="s">
        <v>155</v>
      </c>
      <c r="B228" s="39" t="s">
        <v>597</v>
      </c>
      <c r="C228" s="135"/>
      <c r="D228" s="102">
        <f t="shared" si="47"/>
        <v>0</v>
      </c>
      <c r="E228" s="102">
        <f>E229+E230</f>
        <v>0</v>
      </c>
      <c r="F228" s="89">
        <f t="shared" si="48"/>
        <v>0</v>
      </c>
      <c r="G228" s="102">
        <f aca="true" t="shared" si="52" ref="G228:R228">G229+G230</f>
        <v>0</v>
      </c>
      <c r="H228" s="102">
        <f t="shared" si="52"/>
        <v>0</v>
      </c>
      <c r="I228" s="102">
        <f t="shared" si="52"/>
        <v>0</v>
      </c>
      <c r="J228" s="102">
        <f t="shared" si="52"/>
        <v>0</v>
      </c>
      <c r="K228" s="102">
        <f t="shared" si="52"/>
        <v>0</v>
      </c>
      <c r="L228" s="102">
        <f t="shared" si="52"/>
        <v>0</v>
      </c>
      <c r="M228" s="102">
        <f t="shared" si="52"/>
        <v>0</v>
      </c>
      <c r="N228" s="102">
        <f t="shared" si="52"/>
        <v>0</v>
      </c>
      <c r="O228" s="102">
        <f t="shared" si="52"/>
        <v>0</v>
      </c>
      <c r="P228" s="96">
        <f t="shared" si="52"/>
        <v>0</v>
      </c>
      <c r="Q228" s="95">
        <f t="shared" si="52"/>
        <v>0</v>
      </c>
      <c r="R228" s="102">
        <f t="shared" si="52"/>
        <v>0</v>
      </c>
    </row>
    <row r="229" spans="1:16" s="18" customFormat="1" ht="33.75">
      <c r="A229" s="65" t="s">
        <v>154</v>
      </c>
      <c r="B229" s="22" t="s">
        <v>580</v>
      </c>
      <c r="C229" s="23"/>
      <c r="D229" s="100">
        <f t="shared" si="47"/>
        <v>0</v>
      </c>
      <c r="E229" s="101"/>
      <c r="F229" s="89">
        <f t="shared" si="48"/>
        <v>0</v>
      </c>
      <c r="G229" s="101"/>
      <c r="H229" s="91"/>
      <c r="I229" s="92"/>
      <c r="J229" s="91"/>
      <c r="K229" s="91"/>
      <c r="L229" s="92"/>
      <c r="M229" s="101"/>
      <c r="N229" s="101"/>
      <c r="O229" s="101"/>
      <c r="P229" s="112"/>
    </row>
    <row r="230" spans="1:16" s="18" customFormat="1" ht="19.5" customHeight="1">
      <c r="A230" s="121" t="s">
        <v>151</v>
      </c>
      <c r="B230" s="22" t="s">
        <v>581</v>
      </c>
      <c r="C230" s="23"/>
      <c r="D230" s="102">
        <f t="shared" si="47"/>
        <v>0</v>
      </c>
      <c r="E230" s="101"/>
      <c r="F230" s="95">
        <f t="shared" si="48"/>
        <v>0</v>
      </c>
      <c r="G230" s="101"/>
      <c r="H230" s="109"/>
      <c r="I230" s="101"/>
      <c r="J230" s="109"/>
      <c r="K230" s="109"/>
      <c r="L230" s="101"/>
      <c r="M230" s="101"/>
      <c r="N230" s="101"/>
      <c r="O230" s="101"/>
      <c r="P230" s="129"/>
    </row>
    <row r="231" spans="1:16" s="18" customFormat="1" ht="19.5" customHeight="1">
      <c r="A231" s="63" t="s">
        <v>157</v>
      </c>
      <c r="B231" s="37" t="s">
        <v>582</v>
      </c>
      <c r="C231" s="180"/>
      <c r="D231" s="100">
        <f t="shared" si="47"/>
        <v>-617564.07</v>
      </c>
      <c r="E231" s="100">
        <f>E232+E233</f>
        <v>0</v>
      </c>
      <c r="F231" s="100">
        <f t="shared" si="48"/>
        <v>-617564.07</v>
      </c>
      <c r="G231" s="100">
        <f aca="true" t="shared" si="53" ref="G231:P231">G232+G233</f>
        <v>0</v>
      </c>
      <c r="H231" s="100">
        <f t="shared" si="53"/>
        <v>0</v>
      </c>
      <c r="I231" s="100">
        <f t="shared" si="53"/>
        <v>0</v>
      </c>
      <c r="J231" s="100">
        <f t="shared" si="53"/>
        <v>0</v>
      </c>
      <c r="K231" s="100">
        <f t="shared" si="53"/>
        <v>0</v>
      </c>
      <c r="L231" s="100">
        <f t="shared" si="53"/>
        <v>0</v>
      </c>
      <c r="M231" s="100">
        <f t="shared" si="53"/>
        <v>-115567.5</v>
      </c>
      <c r="N231" s="100">
        <f t="shared" si="53"/>
        <v>-436021.75</v>
      </c>
      <c r="O231" s="100">
        <f t="shared" si="53"/>
        <v>-65974.82</v>
      </c>
      <c r="P231" s="90">
        <f t="shared" si="53"/>
        <v>0</v>
      </c>
    </row>
    <row r="232" spans="1:16" s="18" customFormat="1" ht="33.75">
      <c r="A232" s="65" t="s">
        <v>159</v>
      </c>
      <c r="B232" s="22" t="s">
        <v>583</v>
      </c>
      <c r="C232" s="23" t="s">
        <v>162</v>
      </c>
      <c r="D232" s="100">
        <f t="shared" si="47"/>
        <v>-3231934.3</v>
      </c>
      <c r="E232" s="101"/>
      <c r="F232" s="89">
        <f t="shared" si="48"/>
        <v>-3231934.3</v>
      </c>
      <c r="G232" s="101"/>
      <c r="H232" s="91"/>
      <c r="I232" s="92"/>
      <c r="J232" s="91"/>
      <c r="K232" s="91"/>
      <c r="L232" s="92"/>
      <c r="M232" s="101">
        <v>-548023.01</v>
      </c>
      <c r="N232" s="101">
        <v>-895526.97</v>
      </c>
      <c r="O232" s="101">
        <v>-1788384.32</v>
      </c>
      <c r="P232" s="112"/>
    </row>
    <row r="233" spans="1:16" s="18" customFormat="1" ht="22.5">
      <c r="A233" s="65" t="s">
        <v>158</v>
      </c>
      <c r="B233" s="26" t="s">
        <v>584</v>
      </c>
      <c r="C233" s="27" t="s">
        <v>163</v>
      </c>
      <c r="D233" s="136">
        <f t="shared" si="47"/>
        <v>2614370.23</v>
      </c>
      <c r="E233" s="126"/>
      <c r="F233" s="137">
        <f t="shared" si="48"/>
        <v>2614370.23</v>
      </c>
      <c r="G233" s="126"/>
      <c r="H233" s="94"/>
      <c r="I233" s="103"/>
      <c r="J233" s="94"/>
      <c r="K233" s="94"/>
      <c r="L233" s="103"/>
      <c r="M233" s="126">
        <v>432455.51</v>
      </c>
      <c r="N233" s="126">
        <v>459505.22</v>
      </c>
      <c r="O233" s="126">
        <v>1722409.5</v>
      </c>
      <c r="P233" s="138"/>
    </row>
    <row r="234" spans="1:16" s="18" customFormat="1" ht="22.5">
      <c r="A234" s="63" t="s">
        <v>164</v>
      </c>
      <c r="B234" s="39" t="s">
        <v>585</v>
      </c>
      <c r="C234" s="135"/>
      <c r="D234" s="102">
        <f t="shared" si="47"/>
        <v>0</v>
      </c>
      <c r="E234" s="102">
        <f>E235+E236</f>
        <v>0</v>
      </c>
      <c r="F234" s="102">
        <f t="shared" si="48"/>
        <v>0</v>
      </c>
      <c r="G234" s="102">
        <f aca="true" t="shared" si="54" ref="G234:P234">G235+G236</f>
        <v>0</v>
      </c>
      <c r="H234" s="102">
        <f t="shared" si="54"/>
        <v>0</v>
      </c>
      <c r="I234" s="102">
        <f t="shared" si="54"/>
        <v>0</v>
      </c>
      <c r="J234" s="102">
        <f t="shared" si="54"/>
        <v>0</v>
      </c>
      <c r="K234" s="102">
        <f t="shared" si="54"/>
        <v>0</v>
      </c>
      <c r="L234" s="102">
        <f t="shared" si="54"/>
        <v>0</v>
      </c>
      <c r="M234" s="102">
        <f t="shared" si="54"/>
        <v>0</v>
      </c>
      <c r="N234" s="102">
        <f t="shared" si="54"/>
        <v>0</v>
      </c>
      <c r="O234" s="102">
        <f t="shared" si="54"/>
        <v>0</v>
      </c>
      <c r="P234" s="96">
        <f t="shared" si="54"/>
        <v>0</v>
      </c>
    </row>
    <row r="235" spans="1:16" s="18" customFormat="1" ht="22.5">
      <c r="A235" s="65" t="s">
        <v>166</v>
      </c>
      <c r="B235" s="22" t="s">
        <v>586</v>
      </c>
      <c r="C235" s="23" t="s">
        <v>162</v>
      </c>
      <c r="D235" s="100">
        <f t="shared" si="47"/>
        <v>0</v>
      </c>
      <c r="E235" s="101"/>
      <c r="F235" s="89">
        <f t="shared" si="48"/>
        <v>0</v>
      </c>
      <c r="G235" s="101"/>
      <c r="H235" s="91"/>
      <c r="I235" s="92"/>
      <c r="J235" s="91"/>
      <c r="K235" s="91"/>
      <c r="L235" s="92"/>
      <c r="M235" s="101"/>
      <c r="N235" s="101"/>
      <c r="O235" s="101"/>
      <c r="P235" s="112"/>
    </row>
    <row r="236" spans="1:16" s="18" customFormat="1" ht="19.5" customHeight="1">
      <c r="A236" s="65" t="s">
        <v>165</v>
      </c>
      <c r="B236" s="26" t="s">
        <v>587</v>
      </c>
      <c r="C236" s="30" t="s">
        <v>163</v>
      </c>
      <c r="D236" s="102">
        <f t="shared" si="47"/>
        <v>0</v>
      </c>
      <c r="E236" s="101"/>
      <c r="F236" s="95">
        <f t="shared" si="48"/>
        <v>0</v>
      </c>
      <c r="G236" s="101"/>
      <c r="H236" s="109"/>
      <c r="I236" s="101"/>
      <c r="J236" s="109"/>
      <c r="K236" s="109"/>
      <c r="L236" s="101"/>
      <c r="M236" s="101"/>
      <c r="N236" s="101"/>
      <c r="O236" s="101"/>
      <c r="P236" s="129"/>
    </row>
    <row r="237" spans="1:16" s="18" customFormat="1" ht="21.75">
      <c r="A237" s="134" t="s">
        <v>167</v>
      </c>
      <c r="B237" s="39" t="s">
        <v>588</v>
      </c>
      <c r="C237" s="135"/>
      <c r="D237" s="102">
        <f t="shared" si="47"/>
        <v>0</v>
      </c>
      <c r="E237" s="102">
        <f>E238+E239+E240+E241</f>
        <v>0</v>
      </c>
      <c r="F237" s="102">
        <f t="shared" si="48"/>
        <v>0</v>
      </c>
      <c r="G237" s="102">
        <f aca="true" t="shared" si="55" ref="G237:P237">G238+G239+G240+G241</f>
        <v>0</v>
      </c>
      <c r="H237" s="102">
        <f t="shared" si="55"/>
        <v>0</v>
      </c>
      <c r="I237" s="102">
        <f t="shared" si="55"/>
        <v>0</v>
      </c>
      <c r="J237" s="102">
        <f t="shared" si="55"/>
        <v>0</v>
      </c>
      <c r="K237" s="102">
        <f t="shared" si="55"/>
        <v>0</v>
      </c>
      <c r="L237" s="102">
        <f t="shared" si="55"/>
        <v>0</v>
      </c>
      <c r="M237" s="102">
        <f t="shared" si="55"/>
        <v>0</v>
      </c>
      <c r="N237" s="102">
        <f t="shared" si="55"/>
        <v>0</v>
      </c>
      <c r="O237" s="102">
        <f t="shared" si="55"/>
        <v>0</v>
      </c>
      <c r="P237" s="96">
        <f t="shared" si="55"/>
        <v>0</v>
      </c>
    </row>
    <row r="238" spans="1:16" s="18" customFormat="1" ht="33.75">
      <c r="A238" s="65" t="s">
        <v>171</v>
      </c>
      <c r="B238" s="22" t="s">
        <v>589</v>
      </c>
      <c r="C238" s="23" t="s">
        <v>162</v>
      </c>
      <c r="D238" s="100">
        <f t="shared" si="47"/>
        <v>0</v>
      </c>
      <c r="E238" s="101"/>
      <c r="F238" s="89">
        <f t="shared" si="48"/>
        <v>0</v>
      </c>
      <c r="G238" s="101"/>
      <c r="H238" s="91"/>
      <c r="I238" s="92"/>
      <c r="J238" s="91"/>
      <c r="K238" s="91"/>
      <c r="L238" s="92"/>
      <c r="M238" s="101"/>
      <c r="N238" s="101"/>
      <c r="O238" s="101"/>
      <c r="P238" s="112"/>
    </row>
    <row r="239" spans="1:16" s="18" customFormat="1" ht="19.5" customHeight="1">
      <c r="A239" s="65" t="s">
        <v>168</v>
      </c>
      <c r="B239" s="22" t="s">
        <v>590</v>
      </c>
      <c r="C239" s="23" t="s">
        <v>163</v>
      </c>
      <c r="D239" s="100">
        <f t="shared" si="47"/>
        <v>0</v>
      </c>
      <c r="E239" s="101"/>
      <c r="F239" s="89">
        <f t="shared" si="48"/>
        <v>0</v>
      </c>
      <c r="G239" s="101"/>
      <c r="H239" s="91"/>
      <c r="I239" s="92"/>
      <c r="J239" s="91"/>
      <c r="K239" s="91"/>
      <c r="L239" s="92"/>
      <c r="M239" s="101"/>
      <c r="N239" s="101"/>
      <c r="O239" s="101"/>
      <c r="P239" s="112"/>
    </row>
    <row r="240" spans="1:16" s="18" customFormat="1" ht="22.5">
      <c r="A240" s="65" t="s">
        <v>169</v>
      </c>
      <c r="B240" s="22" t="s">
        <v>591</v>
      </c>
      <c r="C240" s="23" t="s">
        <v>162</v>
      </c>
      <c r="D240" s="100">
        <f t="shared" si="47"/>
        <v>0</v>
      </c>
      <c r="E240" s="101"/>
      <c r="F240" s="89">
        <f t="shared" si="48"/>
        <v>0</v>
      </c>
      <c r="G240" s="101"/>
      <c r="H240" s="91"/>
      <c r="I240" s="92"/>
      <c r="J240" s="91"/>
      <c r="K240" s="91"/>
      <c r="L240" s="92"/>
      <c r="M240" s="101"/>
      <c r="N240" s="101"/>
      <c r="O240" s="101"/>
      <c r="P240" s="112"/>
    </row>
    <row r="241" spans="1:16" s="18" customFormat="1" ht="22.5">
      <c r="A241" s="65" t="s">
        <v>170</v>
      </c>
      <c r="B241" s="22" t="s">
        <v>592</v>
      </c>
      <c r="C241" s="23" t="s">
        <v>163</v>
      </c>
      <c r="D241" s="100">
        <f t="shared" si="47"/>
        <v>0</v>
      </c>
      <c r="E241" s="101"/>
      <c r="F241" s="89">
        <f t="shared" si="48"/>
        <v>0</v>
      </c>
      <c r="G241" s="101"/>
      <c r="H241" s="91"/>
      <c r="I241" s="92"/>
      <c r="J241" s="91"/>
      <c r="K241" s="91"/>
      <c r="L241" s="92"/>
      <c r="M241" s="101"/>
      <c r="N241" s="101"/>
      <c r="O241" s="101"/>
      <c r="P241" s="112"/>
    </row>
    <row r="242" spans="1:16" s="18" customFormat="1" ht="19.5" customHeight="1">
      <c r="A242" s="134" t="s">
        <v>172</v>
      </c>
      <c r="B242" s="39" t="s">
        <v>593</v>
      </c>
      <c r="C242" s="135"/>
      <c r="D242" s="102">
        <f t="shared" si="47"/>
        <v>-11890304.42</v>
      </c>
      <c r="E242" s="102">
        <f>E243+E244+E245</f>
        <v>0</v>
      </c>
      <c r="F242" s="102">
        <f t="shared" si="48"/>
        <v>-11890304.42</v>
      </c>
      <c r="G242" s="102">
        <f aca="true" t="shared" si="56" ref="G242:P242">G243+G244+G245</f>
        <v>0</v>
      </c>
      <c r="H242" s="102">
        <f t="shared" si="56"/>
        <v>0</v>
      </c>
      <c r="I242" s="102">
        <f t="shared" si="56"/>
        <v>0</v>
      </c>
      <c r="J242" s="102">
        <f t="shared" si="56"/>
        <v>0</v>
      </c>
      <c r="K242" s="102">
        <f t="shared" si="56"/>
        <v>0</v>
      </c>
      <c r="L242" s="102">
        <f t="shared" si="56"/>
        <v>0</v>
      </c>
      <c r="M242" s="102">
        <f t="shared" si="56"/>
        <v>-9689336.13</v>
      </c>
      <c r="N242" s="102">
        <f t="shared" si="56"/>
        <v>-1093480.72</v>
      </c>
      <c r="O242" s="102">
        <f t="shared" si="56"/>
        <v>-1107487.57</v>
      </c>
      <c r="P242" s="96">
        <f t="shared" si="56"/>
        <v>0</v>
      </c>
    </row>
    <row r="243" spans="1:16" s="18" customFormat="1" ht="22.5">
      <c r="A243" s="65" t="s">
        <v>175</v>
      </c>
      <c r="B243" s="22" t="s">
        <v>594</v>
      </c>
      <c r="C243" s="23" t="s">
        <v>162</v>
      </c>
      <c r="D243" s="100">
        <f t="shared" si="47"/>
        <v>-327863626.5</v>
      </c>
      <c r="E243" s="101"/>
      <c r="F243" s="89">
        <f t="shared" si="48"/>
        <v>-327863626.5</v>
      </c>
      <c r="G243" s="101">
        <v>-15985000</v>
      </c>
      <c r="H243" s="91"/>
      <c r="I243" s="92"/>
      <c r="J243" s="91"/>
      <c r="K243" s="91"/>
      <c r="L243" s="92"/>
      <c r="M243" s="101">
        <v>-278904731.08</v>
      </c>
      <c r="N243" s="101">
        <v>-31684308.08</v>
      </c>
      <c r="O243" s="101">
        <v>-33259587.34</v>
      </c>
      <c r="P243" s="112"/>
    </row>
    <row r="244" spans="1:16" s="18" customFormat="1" ht="11.25">
      <c r="A244" s="65" t="s">
        <v>173</v>
      </c>
      <c r="B244" s="22" t="s">
        <v>595</v>
      </c>
      <c r="C244" s="23" t="s">
        <v>163</v>
      </c>
      <c r="D244" s="100">
        <f t="shared" si="47"/>
        <v>315973322.08</v>
      </c>
      <c r="E244" s="101"/>
      <c r="F244" s="89">
        <f t="shared" si="48"/>
        <v>315973322.08</v>
      </c>
      <c r="G244" s="101">
        <v>15985000</v>
      </c>
      <c r="H244" s="91"/>
      <c r="I244" s="92"/>
      <c r="J244" s="91"/>
      <c r="K244" s="91"/>
      <c r="L244" s="92"/>
      <c r="M244" s="101">
        <v>269215394.95</v>
      </c>
      <c r="N244" s="101">
        <v>30590827.36</v>
      </c>
      <c r="O244" s="101">
        <v>32152099.77</v>
      </c>
      <c r="P244" s="112"/>
    </row>
    <row r="245" spans="1:16" s="18" customFormat="1" ht="19.5" customHeight="1" thickBot="1">
      <c r="A245" s="121" t="s">
        <v>174</v>
      </c>
      <c r="B245" s="66" t="s">
        <v>596</v>
      </c>
      <c r="C245" s="67" t="s">
        <v>24</v>
      </c>
      <c r="D245" s="104">
        <f t="shared" si="47"/>
        <v>0</v>
      </c>
      <c r="E245" s="105"/>
      <c r="F245" s="110">
        <f t="shared" si="48"/>
        <v>0</v>
      </c>
      <c r="G245" s="105"/>
      <c r="H245" s="106"/>
      <c r="I245" s="105"/>
      <c r="J245" s="106"/>
      <c r="K245" s="106"/>
      <c r="L245" s="105"/>
      <c r="M245" s="105"/>
      <c r="N245" s="105"/>
      <c r="O245" s="105"/>
      <c r="P245" s="132"/>
    </row>
    <row r="246" spans="1:16" s="1" customFormat="1" ht="23.25" customHeight="1">
      <c r="A246" s="17"/>
      <c r="B246" s="32" t="s">
        <v>102</v>
      </c>
      <c r="C246" s="28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</sheetData>
  <sheetProtection/>
  <mergeCells count="8">
    <mergeCell ref="B9:E9"/>
    <mergeCell ref="L103:P103"/>
    <mergeCell ref="B219:E219"/>
    <mergeCell ref="B103:E103"/>
    <mergeCell ref="A1:J1"/>
    <mergeCell ref="D3:E3"/>
    <mergeCell ref="B5:J5"/>
    <mergeCell ref="B6:J6"/>
  </mergeCells>
  <printOptions/>
  <pageMargins left="0.35433070866141736" right="0.15748031496062992" top="0.984251968503937" bottom="0.984251968503937" header="0.5118110236220472" footer="0.5118110236220472"/>
  <pageSetup blackAndWhite="1" fitToHeight="100" horizontalDpi="600" verticalDpi="600" orientation="landscape" paperSize="9" scale="52" r:id="rId1"/>
  <rowBreaks count="8" manualBreakCount="8">
    <brk id="35" max="255" man="1"/>
    <brk id="56" max="255" man="1"/>
    <brk id="84" max="255" man="1"/>
    <brk id="110" max="255" man="1"/>
    <brk id="136" max="255" man="1"/>
    <brk id="160" max="255" man="1"/>
    <brk id="193" max="255" man="1"/>
    <brk id="217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Председатель</cp:lastModifiedBy>
  <cp:lastPrinted>2011-04-28T10:12:09Z</cp:lastPrinted>
  <dcterms:created xsi:type="dcterms:W3CDTF">2008-05-06T11:57:50Z</dcterms:created>
  <dcterms:modified xsi:type="dcterms:W3CDTF">2021-03-17T09:30:26Z</dcterms:modified>
  <cp:category/>
  <cp:version/>
  <cp:contentType/>
  <cp:contentStatus/>
</cp:coreProperties>
</file>