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8805" tabRatio="530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9"/>
            <rFont val="Tahoma"/>
            <family val="0"/>
          </rPr>
          <t>$SIGNDATA</t>
        </r>
      </text>
    </comment>
  </commentList>
</comments>
</file>

<file path=xl/sharedStrings.xml><?xml version="1.0" encoding="utf-8"?>
<sst xmlns="http://schemas.openxmlformats.org/spreadsheetml/2006/main" count="844" uniqueCount="661">
  <si>
    <t xml:space="preserve"> КОНСОЛИДИРОВАННЫЙ  ОТЧЕТ О ДВИЖЕНИИ  ДЕНЕЖНЫХ  СРЕДСТВ</t>
  </si>
  <si>
    <t>КОДЫ</t>
  </si>
  <si>
    <t>0503323</t>
  </si>
  <si>
    <t>Единица измерения: руб</t>
  </si>
  <si>
    <t>1. ПОСТУПЛЕНИЯ</t>
  </si>
  <si>
    <t>Код стро-ки</t>
  </si>
  <si>
    <t>Код по КОСГУ</t>
  </si>
  <si>
    <t>Консолидированный бюджет субъекта Росссисйкой Федерации</t>
  </si>
  <si>
    <t>Бюджет субъекта Российской Федерации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</si>
  <si>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</si>
  <si>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</si>
  <si>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</si>
  <si>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 xml:space="preserve">ПОСТУПЛЕНИЯ </t>
  </si>
  <si>
    <t>Поступления по текущим операциям -всего</t>
  </si>
  <si>
    <t>100</t>
  </si>
  <si>
    <t>110</t>
  </si>
  <si>
    <t>120</t>
  </si>
  <si>
    <t>130</t>
  </si>
  <si>
    <t>140</t>
  </si>
  <si>
    <t>150</t>
  </si>
  <si>
    <t>151</t>
  </si>
  <si>
    <t>153</t>
  </si>
  <si>
    <t>160</t>
  </si>
  <si>
    <t>171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</si>
  <si>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</si>
  <si>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</si>
  <si>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</si>
  <si>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</si>
  <si>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</si>
  <si>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</si>
  <si>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</si>
  <si>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</si>
  <si>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</si>
  <si>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161</t>
  </si>
  <si>
    <t>620</t>
  </si>
  <si>
    <t>630</t>
  </si>
  <si>
    <t>163</t>
  </si>
  <si>
    <t>640</t>
  </si>
  <si>
    <t>164</t>
  </si>
  <si>
    <t>650</t>
  </si>
  <si>
    <t>700</t>
  </si>
  <si>
    <t>181</t>
  </si>
  <si>
    <t>710</t>
  </si>
  <si>
    <t>720</t>
  </si>
  <si>
    <t>200</t>
  </si>
  <si>
    <t>2. ВЫБЫТИЯ</t>
  </si>
  <si>
    <t>ВЫБЫТИЯ</t>
  </si>
  <si>
    <t>210</t>
  </si>
  <si>
    <t>Выбытия по текущим операциям - всего</t>
  </si>
  <si>
    <t>220</t>
  </si>
  <si>
    <t>230</t>
  </si>
  <si>
    <t>231</t>
  </si>
  <si>
    <t>211</t>
  </si>
  <si>
    <t>232</t>
  </si>
  <si>
    <t>212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</si>
  <si>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</si>
  <si>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</si>
  <si>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</si>
  <si>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</si>
  <si>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</si>
  <si>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</si>
  <si>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</si>
  <si>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</si>
  <si>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</si>
  <si>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</si>
  <si>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</si>
  <si>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</si>
  <si>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</si>
  <si>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</si>
  <si>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</si>
  <si>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251</t>
  </si>
  <si>
    <t>252</t>
  </si>
  <si>
    <t>260</t>
  </si>
  <si>
    <t>261</t>
  </si>
  <si>
    <t>262</t>
  </si>
  <si>
    <t>270</t>
  </si>
  <si>
    <t>273</t>
  </si>
  <si>
    <t>253</t>
  </si>
  <si>
    <t>280</t>
  </si>
  <si>
    <t>281</t>
  </si>
  <si>
    <t>282</t>
  </si>
  <si>
    <t>283</t>
  </si>
  <si>
    <t>263</t>
  </si>
  <si>
    <t>290</t>
  </si>
  <si>
    <t>Выбытия по инвестиционным операциям - всего</t>
  </si>
  <si>
    <t>310</t>
  </si>
  <si>
    <t>320</t>
  </si>
  <si>
    <t>330</t>
  </si>
  <si>
    <t>340</t>
  </si>
  <si>
    <t>341</t>
  </si>
  <si>
    <t>520</t>
  </si>
  <si>
    <t>342</t>
  </si>
  <si>
    <t>530</t>
  </si>
  <si>
    <t>343</t>
  </si>
  <si>
    <t>540</t>
  </si>
  <si>
    <t>344</t>
  </si>
  <si>
    <t>550</t>
  </si>
  <si>
    <t>800</t>
  </si>
  <si>
    <t>810</t>
  </si>
  <si>
    <t>820</t>
  </si>
  <si>
    <t>3. ИЗМЕНЕНИЕ ОСТАТКОВ СРЕДСТВ</t>
  </si>
  <si>
    <t>*</t>
  </si>
  <si>
    <t xml:space="preserve">На </t>
  </si>
  <si>
    <t xml:space="preserve">Наименование финансового органа  </t>
  </si>
  <si>
    <t xml:space="preserve">Наименование бюджета        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</si>
  <si>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</si>
  <si>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</si>
  <si>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Консолидированный бюджет субъекта Российской Федерации  и территориального государственного внебюджетного фонда</t>
  </si>
  <si>
    <t>по доходам от собственности</t>
  </si>
  <si>
    <t>Поступления от инвестиционных операций - всего</t>
  </si>
  <si>
    <t>из них:
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</si>
  <si>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</si>
  <si>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</si>
  <si>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</si>
  <si>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в том числе:
за счет оплаты труда и начислений на выплаты по оплате труда </t>
  </si>
  <si>
    <t xml:space="preserve">из них:
за счет заработной платы </t>
  </si>
  <si>
    <t>за счет начислений на выплаты по оплате труда</t>
  </si>
  <si>
    <t xml:space="preserve">из них:
услуг связи </t>
  </si>
  <si>
    <t>транспортных услуг</t>
  </si>
  <si>
    <t>коммунальных услуг</t>
  </si>
  <si>
    <t>работ, услуг по содержанию имущества</t>
  </si>
  <si>
    <t>из них:
внутреннего долга</t>
  </si>
  <si>
    <t xml:space="preserve">за счет безвозмездных  перечислений бюджетам </t>
  </si>
  <si>
    <t>за счет социального обеспечения</t>
  </si>
  <si>
    <t>за счет операций с активами</t>
  </si>
  <si>
    <t>из них:
за счет чрезвычайных расходов по операциям с активами</t>
  </si>
  <si>
    <t>за счет прочих расходов</t>
  </si>
  <si>
    <t>в том числе:
на приобретение нефинансовых активов:</t>
  </si>
  <si>
    <t>по ОКЕИ</t>
  </si>
  <si>
    <t>по ОКТМО</t>
  </si>
  <si>
    <t>по ОКПО</t>
  </si>
  <si>
    <t>Дата</t>
  </si>
  <si>
    <t>Форма по ОКУД</t>
  </si>
  <si>
    <t>Бюджеты внутригородских муниципальных образований городов федерального значения</t>
  </si>
  <si>
    <t>Периодичность: квартальная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</si>
  <si>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</si>
  <si>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</si>
  <si>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</si>
  <si>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</si>
  <si>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123</t>
  </si>
  <si>
    <t>124</t>
  </si>
  <si>
    <t>Форма 0503323  с. 2</t>
  </si>
  <si>
    <t>Форма 0503323  с. 3</t>
  </si>
  <si>
    <t>Форма 0503323  с. 4</t>
  </si>
  <si>
    <t>Иные выбытия - всего</t>
  </si>
  <si>
    <t xml:space="preserve">из них:
</t>
  </si>
  <si>
    <t>по возврату остатков трансфертов прошлых лет</t>
  </si>
  <si>
    <t>перечисление денежных обеспечений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</si>
  <si>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</si>
  <si>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</si>
  <si>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</si>
  <si>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по операциям с денежными 
обеспечениями</t>
  </si>
  <si>
    <t>Форма 0503323  с. 5</t>
  </si>
  <si>
    <t>со средствами во временном рапоряжении</t>
  </si>
  <si>
    <t>выбытие денежных средств во временном распоряжении</t>
  </si>
  <si>
    <t>в том числе:
поступление денежных средств во временное распоряжение</t>
  </si>
  <si>
    <t>441</t>
  </si>
  <si>
    <t>442</t>
  </si>
  <si>
    <t>510</t>
  </si>
  <si>
    <t>610</t>
  </si>
  <si>
    <t>по расчетам с филиалами и обособленными структурными подразделениями</t>
  </si>
  <si>
    <t xml:space="preserve">уменьшение расчетов </t>
  </si>
  <si>
    <t>в том числе:
увеличение расчетов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</si>
  <si>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</si>
  <si>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</si>
  <si>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</si>
  <si>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</si>
  <si>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в том числе:
поступление денежных средств на  депозитные счета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</si>
  <si>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</si>
  <si>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</si>
  <si>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</si>
  <si>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в том числе:
за счет увеличения денежных средств</t>
  </si>
  <si>
    <t>в том числе:
от операционной аренды</t>
  </si>
  <si>
    <t>от финансовой аренды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</si>
  <si>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</si>
  <si>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</si>
  <si>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</si>
  <si>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</si>
  <si>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</si>
  <si>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</si>
  <si>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</si>
  <si>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121</t>
  </si>
  <si>
    <t>122</t>
  </si>
  <si>
    <t>125</t>
  </si>
  <si>
    <t>126</t>
  </si>
  <si>
    <t>127</t>
  </si>
  <si>
    <t>128</t>
  </si>
  <si>
    <t>129</t>
  </si>
  <si>
    <t>по доходам от оказания платных услуг (работ), компенсаций затрат</t>
  </si>
  <si>
    <t>в том числе:
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</si>
  <si>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</si>
  <si>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</si>
  <si>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от платы за предоставление информации из государственных источников (реестров)</t>
  </si>
  <si>
    <t>133</t>
  </si>
  <si>
    <t>от компесации затрат</t>
  </si>
  <si>
    <t>134</t>
  </si>
  <si>
    <t>по условным арендным платежам</t>
  </si>
  <si>
    <t>135</t>
  </si>
  <si>
    <t>по штрафам, пеням, неустойкам, возмещению ущерба</t>
  </si>
  <si>
    <t>в том числе:
от штрафных санкций за нарушение
законодательства о закупках и нарушение условий
контрактов (договоров)</t>
  </si>
  <si>
    <t>145</t>
  </si>
  <si>
    <t>от штрафных санкций
по долговым обязательствам</t>
  </si>
  <si>
    <t>от страховых возмещений</t>
  </si>
  <si>
    <t xml:space="preserve">от возмещений ущерба имуществу (за исключением
страховых возмещений) </t>
  </si>
  <si>
    <t>от прочих доходов от сумм принудительного изъятия</t>
  </si>
  <si>
    <t>189</t>
  </si>
  <si>
    <t>в том числе:
от реализации нефинансовых активов:</t>
  </si>
  <si>
    <t xml:space="preserve">за счет оплаты работ, услуг </t>
  </si>
  <si>
    <t>прочих работ, услуг</t>
  </si>
  <si>
    <t>в том числе:
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</si>
  <si>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</si>
  <si>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штрафных санкций по долговых обязательствам</t>
  </si>
  <si>
    <t>292</t>
  </si>
  <si>
    <t>293</t>
  </si>
  <si>
    <t>294</t>
  </si>
  <si>
    <t>295</t>
  </si>
  <si>
    <t>296</t>
  </si>
  <si>
    <t>Форма 0503323  с. 6</t>
  </si>
  <si>
    <t>0100</t>
  </si>
  <si>
    <t>0200</t>
  </si>
  <si>
    <t>0300</t>
  </si>
  <si>
    <t>по налоговым доходам, таможенным платежам и страховым взносам на обязательное социальное страхование</t>
  </si>
  <si>
    <t>в том числе:
по налогам</t>
  </si>
  <si>
    <t>0301</t>
  </si>
  <si>
    <t>111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</si>
  <si>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</si>
  <si>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</si>
  <si>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</si>
  <si>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0302</t>
  </si>
  <si>
    <t>0303</t>
  </si>
  <si>
    <t>0304</t>
  </si>
  <si>
    <t>112</t>
  </si>
  <si>
    <t>113</t>
  </si>
  <si>
    <t>114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</si>
  <si>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</si>
  <si>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</si>
  <si>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</si>
  <si>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</si>
  <si>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</si>
  <si>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</si>
  <si>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</si>
  <si>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</si>
  <si>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</si>
  <si>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</si>
  <si>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</si>
  <si>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</si>
  <si>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</si>
  <si>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</si>
  <si>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</si>
  <si>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</si>
  <si>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</si>
  <si>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</si>
  <si>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</si>
  <si>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</si>
  <si>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</si>
  <si>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</si>
  <si>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</si>
  <si>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</si>
  <si>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0701</t>
  </si>
  <si>
    <t>из них:
по поступлениям текущего характера от других бюджетов бюджетной системы Российской Федерации</t>
  </si>
  <si>
    <t>0703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</si>
  <si>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</si>
  <si>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</si>
  <si>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</si>
  <si>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</si>
  <si>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</si>
  <si>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</si>
  <si>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</si>
  <si>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</si>
  <si>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</si>
  <si>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</si>
  <si>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>0709</t>
  </si>
  <si>
    <t>по поступлениям текущего характера от международных организаций</t>
  </si>
  <si>
    <t>0707</t>
  </si>
  <si>
    <t>0708</t>
  </si>
  <si>
    <t>157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</si>
  <si>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</si>
  <si>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</si>
  <si>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</si>
  <si>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159</t>
  </si>
  <si>
    <t>0800</t>
  </si>
  <si>
    <t>от безвозмездных денежных поступлений капитального характера</t>
  </si>
  <si>
    <t>в том числе:
по поступлениям капитального характера 
от других бюджетов бюджетной системы Российской Федерации</t>
  </si>
  <si>
    <t>0801</t>
  </si>
  <si>
    <t>0803</t>
  </si>
  <si>
    <t>по поступлениям капитального характера 
в бюджеты бюджетной системы Российской Федерации от бюджетных и автономных учреждений</t>
  </si>
  <si>
    <t>0804</t>
  </si>
  <si>
    <t>по поступлениям капитального характера 
от организаций государственного сектора</t>
  </si>
  <si>
    <t>по поступлениям капитального характера 
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</si>
  <si>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</si>
  <si>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</si>
  <si>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>0806</t>
  </si>
  <si>
    <t>0807</t>
  </si>
  <si>
    <t>166</t>
  </si>
  <si>
    <t>167</t>
  </si>
  <si>
    <t>по поступлениям капитального характера 
от наднациональных организаций и правительств иностранных государств</t>
  </si>
  <si>
    <t>по поступлениям капитального характера 
от международных организаций</t>
  </si>
  <si>
    <t>0808</t>
  </si>
  <si>
    <t>168</t>
  </si>
  <si>
    <t>по поступлениям капитального характера 
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</si>
  <si>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иным текущим поступлениям</t>
  </si>
  <si>
    <t>1200</t>
  </si>
  <si>
    <t>1201</t>
  </si>
  <si>
    <t>1202</t>
  </si>
  <si>
    <t>1203</t>
  </si>
  <si>
    <t>в том числе:
от невыясненных поступлений</t>
  </si>
  <si>
    <t>от иных доходов</t>
  </si>
  <si>
    <t>от реализации оборотных активов</t>
  </si>
  <si>
    <t>1300</t>
  </si>
  <si>
    <t>1400</t>
  </si>
  <si>
    <t>1410</t>
  </si>
  <si>
    <t>1420</t>
  </si>
  <si>
    <t>1430</t>
  </si>
  <si>
    <t>1440</t>
  </si>
  <si>
    <t>в том числе:
лекарственных препаратов и материалов, используемых в медицинских целях</t>
  </si>
  <si>
    <t>1441</t>
  </si>
  <si>
    <t>1442</t>
  </si>
  <si>
    <t>1443</t>
  </si>
  <si>
    <t>443</t>
  </si>
  <si>
    <t>1444</t>
  </si>
  <si>
    <t>444</t>
  </si>
  <si>
    <t>продуктов питания</t>
  </si>
  <si>
    <t>горюче-смазочных материалов</t>
  </si>
  <si>
    <t>1445</t>
  </si>
  <si>
    <t>445</t>
  </si>
  <si>
    <t>1446</t>
  </si>
  <si>
    <t>446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</si>
  <si>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</si>
  <si>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</si>
  <si>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</si>
  <si>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</si>
  <si>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1449</t>
  </si>
  <si>
    <t>449</t>
  </si>
  <si>
    <t>от реализации финансовых активов</t>
  </si>
  <si>
    <t>1600</t>
  </si>
  <si>
    <t>из них:
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</si>
  <si>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</si>
  <si>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</si>
  <si>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</si>
  <si>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</si>
  <si>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</si>
  <si>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в том числе:
по предоставленным заимствованиям бюджетам бюджетной системы 
Российской Федерации</t>
  </si>
  <si>
    <t>1631</t>
  </si>
  <si>
    <t>641</t>
  </si>
  <si>
    <t>по предоставленным заимствованиям государственным (муниципальным) автономным учреждениям</t>
  </si>
  <si>
    <t>1632</t>
  </si>
  <si>
    <t>642</t>
  </si>
  <si>
    <t>по предоставленным заимствованиям финансовым и нефинансовым организациям государственного сектора</t>
  </si>
  <si>
    <t>1633</t>
  </si>
  <si>
    <t>643</t>
  </si>
  <si>
    <t>по предоставленным заимствованиям 
иным нефинансовым организациям</t>
  </si>
  <si>
    <t>1634</t>
  </si>
  <si>
    <t>644</t>
  </si>
  <si>
    <t>по предоставленным заимствованиям 
иным финансовым организациям</t>
  </si>
  <si>
    <t>1635</t>
  </si>
  <si>
    <t>645</t>
  </si>
  <si>
    <t>некоммерческим организациям и физическим лицам - производителям товаров, работ, услуг</t>
  </si>
  <si>
    <t>1636</t>
  </si>
  <si>
    <t>646</t>
  </si>
  <si>
    <t>по предоставленным заимствованиям физическим лицам</t>
  </si>
  <si>
    <t>1637</t>
  </si>
  <si>
    <t>647</t>
  </si>
  <si>
    <t>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</si>
  <si>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</si>
  <si>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</si>
  <si>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>по предоставленным заимствованиям нерезидентам</t>
  </si>
  <si>
    <t>1639</t>
  </si>
  <si>
    <t>649</t>
  </si>
  <si>
    <t>от реализации иных финансовых активов</t>
  </si>
  <si>
    <t>1640</t>
  </si>
  <si>
    <t>1800</t>
  </si>
  <si>
    <t>Поступления от финансовых операций - всего</t>
  </si>
  <si>
    <t>1900</t>
  </si>
  <si>
    <t>в том числе:
от осуществления заимствований</t>
  </si>
  <si>
    <t>из них:
внутренние привлеченные заимствования</t>
  </si>
  <si>
    <t>внешние привлеченные заимствования</t>
  </si>
  <si>
    <t>1910</t>
  </si>
  <si>
    <t>1920</t>
  </si>
  <si>
    <t>2100</t>
  </si>
  <si>
    <t>2200</t>
  </si>
  <si>
    <t>2300</t>
  </si>
  <si>
    <t>2301</t>
  </si>
  <si>
    <t>2302</t>
  </si>
  <si>
    <t>за счет прочих несоциальных выплат персоналу в денежной форме</t>
  </si>
  <si>
    <t>за счет прочих несоциальных выплат персоналу в натуральной форме</t>
  </si>
  <si>
    <t>2303</t>
  </si>
  <si>
    <t>214</t>
  </si>
  <si>
    <t>2400</t>
  </si>
  <si>
    <t>2401</t>
  </si>
  <si>
    <t>2402</t>
  </si>
  <si>
    <t>2403</t>
  </si>
  <si>
    <t>2404</t>
  </si>
  <si>
    <t>2405</t>
  </si>
  <si>
    <t>2406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</si>
  <si>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</si>
  <si>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</si>
  <si>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2407</t>
  </si>
  <si>
    <t>2408</t>
  </si>
  <si>
    <t>227</t>
  </si>
  <si>
    <t>228</t>
  </si>
  <si>
    <t>арендной платы за пользование 
имуществом (за исключением земельных и других обособленных природных объектов)</t>
  </si>
  <si>
    <t>2500</t>
  </si>
  <si>
    <t>за счет обслуживания государственного (муниципального) долга</t>
  </si>
  <si>
    <t>2501</t>
  </si>
  <si>
    <t>2502</t>
  </si>
  <si>
    <t>внешнего долга</t>
  </si>
  <si>
    <t>за счет безвозмездных перечислений текущего характера организациям</t>
  </si>
  <si>
    <t>2600</t>
  </si>
  <si>
    <t>2601</t>
  </si>
  <si>
    <t>2602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</si>
  <si>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</si>
  <si>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</si>
  <si>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</si>
  <si>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за счет безвозмездных перечислений нефинансовым организациям государственного сектора на производство</t>
  </si>
  <si>
    <t>2604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</si>
  <si>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</si>
  <si>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</si>
  <si>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</si>
  <si>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</si>
  <si>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за счет безвозмездных перечислений финансовым организациям государственного сектора на продукцию</t>
  </si>
  <si>
    <t>2607</t>
  </si>
  <si>
    <t>247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</si>
  <si>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</si>
  <si>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</si>
  <si>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</si>
  <si>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за счет безвозмездных перечислений нефинансовым организациям государственного сектора на продукцию</t>
  </si>
  <si>
    <t>2609</t>
  </si>
  <si>
    <t>249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</si>
  <si>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</si>
  <si>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</si>
  <si>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>24A</t>
  </si>
  <si>
    <t>24B</t>
  </si>
  <si>
    <t>2612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</si>
  <si>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</si>
  <si>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</si>
  <si>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2701</t>
  </si>
  <si>
    <t>2702</t>
  </si>
  <si>
    <t>2703</t>
  </si>
  <si>
    <t>2800</t>
  </si>
  <si>
    <t>2801</t>
  </si>
  <si>
    <t>в том числе:
за счет пенсий, пособий и выплат по пенсионному, социальному и медицинскому страхованию</t>
  </si>
  <si>
    <t>за счет пособий по социальной помощи населению в денежной форме</t>
  </si>
  <si>
    <t>за счет пособий по социальной помощи населению в натуральной форме</t>
  </si>
  <si>
    <t>2802</t>
  </si>
  <si>
    <t>2803</t>
  </si>
  <si>
    <t>2804</t>
  </si>
  <si>
    <t>264</t>
  </si>
  <si>
    <t>за счет пенсий, пособий, выплачиваемых работодателями, нанимателями бывшим работникам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</si>
  <si>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</si>
  <si>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</si>
  <si>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</si>
  <si>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</si>
  <si>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</si>
  <si>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за счет социальных компенсаций персоналу в натуральной форме</t>
  </si>
  <si>
    <t>2807</t>
  </si>
  <si>
    <t>267</t>
  </si>
  <si>
    <t>266</t>
  </si>
  <si>
    <t>2900</t>
  </si>
  <si>
    <t>2901</t>
  </si>
  <si>
    <t>за счет безвозмездных перечислений капитального характера организациям</t>
  </si>
  <si>
    <t>3000</t>
  </si>
  <si>
    <t>3001</t>
  </si>
  <si>
    <t>3002</t>
  </si>
  <si>
    <t>за счет безвозмездных перечислений капитального характера финансовым организациям государственного сектора</t>
  </si>
  <si>
    <t>Форма 0503323  с. 7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</si>
  <si>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</si>
  <si>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</si>
  <si>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</si>
  <si>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</si>
  <si>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</si>
  <si>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</si>
  <si>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</si>
  <si>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</si>
  <si>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</si>
  <si>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</si>
  <si>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</si>
  <si>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>3100</t>
  </si>
  <si>
    <t>3101</t>
  </si>
  <si>
    <t>3102</t>
  </si>
  <si>
    <t>за счет уплаты штрафов за нарушение законодательства о закупках и нарушение условий контрактов (договоров)</t>
  </si>
  <si>
    <t>3103</t>
  </si>
  <si>
    <t>3104</t>
  </si>
  <si>
    <t>3105</t>
  </si>
  <si>
    <t>за счет уплаты других экономических 
санкций</t>
  </si>
  <si>
    <t>за счет уплаты иных выплат текущего характера физическим лицам</t>
  </si>
  <si>
    <t>3106</t>
  </si>
  <si>
    <t>за счет уплаты иных выплат текущего характера организациям</t>
  </si>
  <si>
    <t>3107</t>
  </si>
  <si>
    <t>297</t>
  </si>
  <si>
    <t>за счет уплаты иных выплат капитального характера физическим лицам</t>
  </si>
  <si>
    <t>3108</t>
  </si>
  <si>
    <t>298</t>
  </si>
  <si>
    <t>за счет уплаты иных выплат капитального характера организациям</t>
  </si>
  <si>
    <t>3109</t>
  </si>
  <si>
    <t>299</t>
  </si>
  <si>
    <t>3110</t>
  </si>
  <si>
    <t>за счет приобретения товаров и материальных запасов</t>
  </si>
  <si>
    <t>из них:
лекарственных препаратов и материалов, применяемых в медицинских целях</t>
  </si>
  <si>
    <t>3111</t>
  </si>
  <si>
    <t>3112</t>
  </si>
  <si>
    <t>3113</t>
  </si>
  <si>
    <t>3114</t>
  </si>
  <si>
    <t>3115</t>
  </si>
  <si>
    <t>345</t>
  </si>
  <si>
    <t>прочих оборотных запасов (материалов)</t>
  </si>
  <si>
    <t>3116</t>
  </si>
  <si>
    <t>346</t>
  </si>
  <si>
    <t>материальных запасов однократного применения</t>
  </si>
  <si>
    <t>3117</t>
  </si>
  <si>
    <t>349</t>
  </si>
  <si>
    <t>3200</t>
  </si>
  <si>
    <t>3300</t>
  </si>
  <si>
    <t>3310</t>
  </si>
  <si>
    <t>3320</t>
  </si>
  <si>
    <t>3330</t>
  </si>
  <si>
    <t>3340</t>
  </si>
  <si>
    <t>из них:
прочих оборотных запасов (материалов)</t>
  </si>
  <si>
    <t>3346</t>
  </si>
  <si>
    <t>материальных запасов для целей капитальных вложений</t>
  </si>
  <si>
    <t>3347</t>
  </si>
  <si>
    <t>347</t>
  </si>
  <si>
    <t>Форма 0503323  с. 8</t>
  </si>
  <si>
    <t>на приобретение услуг, работ для целей капитальных вложений</t>
  </si>
  <si>
    <t>3390</t>
  </si>
  <si>
    <t>на приобретение финансовых активов:</t>
  </si>
  <si>
    <t>3400</t>
  </si>
  <si>
    <t>из них:
ценных бумаг, кроме акций и иных 
финансовых инструментов</t>
  </si>
  <si>
    <t>3410</t>
  </si>
  <si>
    <t>3420</t>
  </si>
  <si>
    <t>по предоставленным заимствованиям</t>
  </si>
  <si>
    <t>3430</t>
  </si>
  <si>
    <t>из них:
бюджетам бюджетной системы 
Российской Федерации</t>
  </si>
  <si>
    <t>3431</t>
  </si>
  <si>
    <t>541</t>
  </si>
  <si>
    <t>государственным (муниципальным) автономным учреждениям</t>
  </si>
  <si>
    <t>3432</t>
  </si>
  <si>
    <t>542</t>
  </si>
  <si>
    <t>финансовым и нефинансовым организациям государственного сектора</t>
  </si>
  <si>
    <t>3433</t>
  </si>
  <si>
    <t>543</t>
  </si>
  <si>
    <t>иным нефинансовым организациям</t>
  </si>
  <si>
    <t>3434</t>
  </si>
  <si>
    <t>544</t>
  </si>
  <si>
    <t>иным финансовым организациям</t>
  </si>
  <si>
    <t>3435</t>
  </si>
  <si>
    <t>545</t>
  </si>
  <si>
    <t>3436</t>
  </si>
  <si>
    <t>546</t>
  </si>
  <si>
    <t>физическим лицам</t>
  </si>
  <si>
    <t>3437</t>
  </si>
  <si>
    <t>547</t>
  </si>
  <si>
    <t>наднациональным организациям и правительствам иностранных государств</t>
  </si>
  <si>
    <t>3438</t>
  </si>
  <si>
    <t>548</t>
  </si>
  <si>
    <t>нерезидентам</t>
  </si>
  <si>
    <t>3439</t>
  </si>
  <si>
    <t>549</t>
  </si>
  <si>
    <t>иных финансовых актов</t>
  </si>
  <si>
    <t>3440</t>
  </si>
  <si>
    <t>Выбытия по финансовым операциям - 
всего</t>
  </si>
  <si>
    <t>3600</t>
  </si>
  <si>
    <t>в том числе:
на погашение государственного (муниципального) долга</t>
  </si>
  <si>
    <t>3800</t>
  </si>
  <si>
    <r>
      <rPr>
        <sz val="8"/>
        <rFont val="Arial Cyr"/>
        <family val="0"/>
      </rPr>
      <t>из них:</t>
    </r>
    <r>
      <rPr>
        <i/>
        <sz val="8"/>
        <rFont val="Arial Cyr"/>
        <family val="0"/>
      </rPr>
      <t xml:space="preserve">
по внутренним привлеченным заимствованиям</t>
    </r>
  </si>
  <si>
    <t xml:space="preserve">
по внешним привлеченным заимствованиям</t>
  </si>
  <si>
    <t>3810</t>
  </si>
  <si>
    <t>3820</t>
  </si>
  <si>
    <t>3900</t>
  </si>
  <si>
    <t>Форма 0503323  с. 9</t>
  </si>
  <si>
    <t>4000</t>
  </si>
  <si>
    <t>4100</t>
  </si>
  <si>
    <t>4200</t>
  </si>
  <si>
    <t>4210</t>
  </si>
  <si>
    <t>4220</t>
  </si>
  <si>
    <t>ИЗМЕНЕНИЕ ОСТАТКОВ СРЕДСТВ -ВСЕГО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</si>
  <si>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</si>
  <si>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</si>
  <si>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</si>
  <si>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</si>
  <si>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</si>
  <si>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</si>
  <si>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</si>
  <si>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</si>
  <si>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</si>
  <si>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</si>
  <si>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</si>
  <si>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4630</t>
  </si>
  <si>
    <t>4640</t>
  </si>
  <si>
    <t>5000</t>
  </si>
  <si>
    <t>5010</t>
  </si>
  <si>
    <t>5020</t>
  </si>
  <si>
    <t>5030</t>
  </si>
  <si>
    <t>4300</t>
  </si>
  <si>
    <r>
      <t xml:space="preserve">Код 
по </t>
    </r>
    <r>
      <rPr>
        <sz val="7"/>
        <rFont val="Arial Cyr"/>
        <family val="0"/>
      </rPr>
      <t>КОСГУ</t>
    </r>
  </si>
  <si>
    <t>2304</t>
  </si>
  <si>
    <t>291</t>
  </si>
  <si>
    <t>от оказания услуг по программе обязательного медицинского страхования</t>
  </si>
  <si>
    <t>по предоставленным заимствованиям некоммерческим организациям и физическим лицам - производителям товаров, работ, услуг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</si>
  <si>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</si>
  <si>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</si>
  <si>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0507</t>
  </si>
  <si>
    <t>139</t>
  </si>
  <si>
    <t>от возмещений Фондом социального страхования Российской Федерации расходов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</si>
  <si>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</si>
  <si>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</si>
  <si>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</si>
  <si>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</si>
  <si>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</si>
  <si>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</si>
  <si>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</si>
  <si>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</si>
  <si>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</si>
  <si>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</si>
  <si>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Бюджеты муниципальных округов</t>
  </si>
  <si>
    <t>Бюджеты
городских округов</t>
  </si>
  <si>
    <t>По операциям с денежными средствами, не отраженными в поступлениях и выбытиях</t>
  </si>
  <si>
    <t>0410</t>
  </si>
  <si>
    <t>0411</t>
  </si>
  <si>
    <t>12К</t>
  </si>
  <si>
    <t>12Т</t>
  </si>
  <si>
    <t>от концессионной платы</t>
  </si>
  <si>
    <t>от простого товарищества</t>
  </si>
  <si>
    <t>1450</t>
  </si>
  <si>
    <t>460</t>
  </si>
  <si>
    <t>1451</t>
  </si>
  <si>
    <t>461</t>
  </si>
  <si>
    <t>от биологических активов</t>
  </si>
  <si>
    <t>в том числе:
от объектов биологических активов</t>
  </si>
  <si>
    <t>из них:
за счет перечислений текущего характера другим бюджетам бюджетной системы Российской Федерации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</si>
  <si>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</si>
  <si>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</si>
  <si>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2704</t>
  </si>
  <si>
    <t>254</t>
  </si>
  <si>
    <t>2705</t>
  </si>
  <si>
    <t>255</t>
  </si>
  <si>
    <t>2706</t>
  </si>
  <si>
    <t>256</t>
  </si>
  <si>
    <t>за счет перечислений капитального характера другим бюджетам бюджетной системы Российской Федерации</t>
  </si>
  <si>
    <t>за счет перечислений капитального характера наднациональным организациям и правительствам иностранных государств</t>
  </si>
  <si>
    <t>за счет перечислений капитального характера международным организациям</t>
  </si>
  <si>
    <t>Бюджет Шимского муниципального района</t>
  </si>
  <si>
    <t>01 января 2023 г.</t>
  </si>
  <si>
    <t>02290539</t>
  </si>
  <si>
    <t>Комитет финансов Администрации Шимского муниципального района</t>
  </si>
  <si>
    <t>5319000452</t>
  </si>
  <si>
    <t>ГОД</t>
  </si>
  <si>
    <t>5</t>
  </si>
  <si>
    <t>01.01.2023</t>
  </si>
  <si>
    <t>3</t>
  </si>
  <si>
    <t>792</t>
  </si>
  <si>
    <t>500</t>
  </si>
  <si>
    <t>49655000</t>
  </si>
  <si>
    <t>Симонян Алёна Евгеньевна</t>
  </si>
  <si>
    <t>Казначейство России</t>
  </si>
  <si>
    <t>KFSHIMSK</t>
  </si>
  <si>
    <t>E15C987AD11CF92FE1737BC8DB50E07BC296A0F1</t>
  </si>
  <si>
    <t>6ACA8895B3B61D6587B506047F86A7E8</t>
  </si>
  <si>
    <t>Яковлева Марина Владимировна</t>
  </si>
  <si>
    <t>KFSHIMSK1</t>
  </si>
  <si>
    <t>35662ECB5F873495BA4315D0A67EC7FA9CF6AF22</t>
  </si>
  <si>
    <t>2A6C2BAF9F23B45EA10AD520C6D94C75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</si>
</sst>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;#,##0;&quot;-&quot;"/>
    <numFmt numFmtId="176" formatCode="0.00;0.00;&quot;-&quot;"/>
    <numFmt numFmtId="177" formatCode="#,##0.00;\ \-\ #,##0.00;\ \-"/>
    <numFmt numFmtId="178" formatCode="#,##0.00_ ;\-#,##0.00\ "/>
  </numFmts>
  <fonts count="35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color indexed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i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sz val="9"/>
      <name val="Tahoma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5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wrapText="1" indent="3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5" xfId="0" applyNumberFormat="1" applyFon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49" fontId="1" fillId="4" borderId="14" xfId="0" applyNumberFormat="1" applyFont="1" applyFill="1" applyBorder="1" applyAlignment="1" applyProtection="1">
      <alignment horizontal="center" vertical="center"/>
      <protection/>
    </xf>
    <xf numFmtId="49" fontId="1" fillId="4" borderId="10" xfId="0" applyNumberFormat="1" applyFont="1" applyFill="1" applyBorder="1" applyAlignment="1" applyProtection="1">
      <alignment horizontal="center" vertical="center"/>
      <protection/>
    </xf>
    <xf numFmtId="49" fontId="1" fillId="24" borderId="21" xfId="0" applyNumberFormat="1" applyFont="1" applyFill="1" applyBorder="1" applyAlignment="1" applyProtection="1">
      <alignment horizontal="center" vertical="center"/>
      <protection/>
    </xf>
    <xf numFmtId="49" fontId="1" fillId="24" borderId="22" xfId="0" applyNumberFormat="1" applyFont="1" applyFill="1" applyBorder="1" applyAlignment="1" applyProtection="1">
      <alignment horizontal="center" vertical="center"/>
      <protection/>
    </xf>
    <xf numFmtId="49" fontId="1" fillId="4" borderId="12" xfId="0" applyNumberFormat="1" applyFont="1" applyFill="1" applyBorder="1" applyAlignment="1" applyProtection="1">
      <alignment horizontal="center"/>
      <protection/>
    </xf>
    <xf numFmtId="49" fontId="1" fillId="4" borderId="13" xfId="0" applyNumberFormat="1" applyFont="1" applyFill="1" applyBorder="1" applyAlignment="1" applyProtection="1">
      <alignment horizontal="center"/>
      <protection/>
    </xf>
    <xf numFmtId="49" fontId="1" fillId="4" borderId="14" xfId="0" applyNumberFormat="1" applyFont="1" applyFill="1" applyBorder="1" applyAlignment="1" applyProtection="1">
      <alignment horizontal="center"/>
      <protection/>
    </xf>
    <xf numFmtId="49" fontId="1" fillId="4" borderId="10" xfId="0" applyNumberFormat="1" applyFont="1" applyFill="1" applyBorder="1" applyAlignment="1" applyProtection="1">
      <alignment horizontal="center"/>
      <protection/>
    </xf>
    <xf numFmtId="49" fontId="1" fillId="24" borderId="23" xfId="0" applyNumberFormat="1" applyFont="1" applyFill="1" applyBorder="1" applyAlignment="1" applyProtection="1">
      <alignment horizontal="center"/>
      <protection/>
    </xf>
    <xf numFmtId="49" fontId="1" fillId="24" borderId="24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26" fillId="24" borderId="25" xfId="0" applyFont="1" applyFill="1" applyBorder="1" applyAlignment="1" applyProtection="1">
      <alignment horizontal="center"/>
      <protection/>
    </xf>
    <xf numFmtId="0" fontId="27" fillId="4" borderId="26" xfId="0" applyFont="1" applyFill="1" applyBorder="1" applyAlignment="1" applyProtection="1">
      <alignment horizontal="left"/>
      <protection/>
    </xf>
    <xf numFmtId="0" fontId="27" fillId="4" borderId="27" xfId="0" applyFont="1" applyFill="1" applyBorder="1" applyAlignment="1" applyProtection="1">
      <alignment horizontal="left"/>
      <protection/>
    </xf>
    <xf numFmtId="0" fontId="1" fillId="4" borderId="28" xfId="0" applyFont="1" applyFill="1" applyBorder="1" applyAlignment="1" applyProtection="1">
      <alignment horizontal="left" wrapText="1" indent="1"/>
      <protection/>
    </xf>
    <xf numFmtId="0" fontId="28" fillId="0" borderId="28" xfId="0" applyFont="1" applyFill="1" applyBorder="1" applyAlignment="1" applyProtection="1">
      <alignment horizontal="left" wrapText="1" indent="2"/>
      <protection/>
    </xf>
    <xf numFmtId="0" fontId="28" fillId="0" borderId="29" xfId="0" applyFont="1" applyFill="1" applyBorder="1" applyAlignment="1" applyProtection="1">
      <alignment horizontal="left" wrapText="1" indent="2"/>
      <protection/>
    </xf>
    <xf numFmtId="0" fontId="28" fillId="0" borderId="30" xfId="0" applyFont="1" applyFill="1" applyBorder="1" applyAlignment="1" applyProtection="1">
      <alignment horizontal="left" wrapText="1" indent="2"/>
      <protection/>
    </xf>
    <xf numFmtId="0" fontId="1" fillId="4" borderId="27" xfId="0" applyFont="1" applyFill="1" applyBorder="1" applyAlignment="1" applyProtection="1">
      <alignment horizontal="left" wrapText="1" indent="1"/>
      <protection/>
    </xf>
    <xf numFmtId="0" fontId="1" fillId="4" borderId="30" xfId="0" applyFont="1" applyFill="1" applyBorder="1" applyAlignment="1" applyProtection="1">
      <alignment horizontal="left" wrapText="1" indent="1"/>
      <protection/>
    </xf>
    <xf numFmtId="0" fontId="28" fillId="0" borderId="26" xfId="0" applyFont="1" applyFill="1" applyBorder="1" applyAlignment="1" applyProtection="1">
      <alignment horizontal="left" wrapText="1" indent="2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49" fontId="1" fillId="0" borderId="32" xfId="0" applyNumberFormat="1" applyFont="1" applyBorder="1" applyAlignment="1" applyProtection="1">
      <alignment horizontal="center"/>
      <protection/>
    </xf>
    <xf numFmtId="0" fontId="26" fillId="24" borderId="33" xfId="0" applyFont="1" applyFill="1" applyBorder="1" applyAlignment="1" applyProtection="1">
      <alignment horizontal="center" wrapText="1"/>
      <protection/>
    </xf>
    <xf numFmtId="0" fontId="27" fillId="4" borderId="26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left" wrapText="1" indent="2"/>
      <protection/>
    </xf>
    <xf numFmtId="0" fontId="28" fillId="0" borderId="27" xfId="0" applyFont="1" applyFill="1" applyBorder="1" applyAlignment="1" applyProtection="1">
      <alignment horizontal="left" wrapText="1" indent="2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 horizontal="center"/>
      <protection/>
    </xf>
    <xf numFmtId="49" fontId="0" fillId="0" borderId="36" xfId="0" applyNumberFormat="1" applyFont="1" applyBorder="1" applyAlignment="1" applyProtection="1">
      <alignment horizontal="center"/>
      <protection/>
    </xf>
    <xf numFmtId="14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7" xfId="0" applyNumberFormat="1" applyFont="1" applyBorder="1" applyAlignment="1" applyProtection="1">
      <alignment horizontal="center" vertical="center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177" fontId="1" fillId="24" borderId="39" xfId="0" applyNumberFormat="1" applyFont="1" applyFill="1" applyBorder="1" applyAlignment="1" applyProtection="1">
      <alignment horizontal="right" wrapText="1"/>
      <protection/>
    </xf>
    <xf numFmtId="177" fontId="1" fillId="24" borderId="40" xfId="0" applyNumberFormat="1" applyFont="1" applyFill="1" applyBorder="1" applyAlignment="1" applyProtection="1">
      <alignment horizontal="right" wrapText="1"/>
      <protection/>
    </xf>
    <xf numFmtId="177" fontId="1" fillId="4" borderId="13" xfId="0" applyNumberFormat="1" applyFont="1" applyFill="1" applyBorder="1" applyAlignment="1" applyProtection="1">
      <alignment horizontal="right" wrapText="1"/>
      <protection/>
    </xf>
    <xf numFmtId="177" fontId="1" fillId="4" borderId="41" xfId="0" applyNumberFormat="1" applyFont="1" applyFill="1" applyBorder="1" applyAlignment="1" applyProtection="1">
      <alignment horizontal="right" wrapText="1"/>
      <protection/>
    </xf>
    <xf numFmtId="177" fontId="1" fillId="0" borderId="13" xfId="0" applyNumberFormat="1" applyFont="1" applyBorder="1" applyAlignment="1" applyProtection="1">
      <alignment horizontal="right" wrapText="1"/>
      <protection locked="0"/>
    </xf>
    <xf numFmtId="177" fontId="1" fillId="0" borderId="42" xfId="0" applyNumberFormat="1" applyFont="1" applyBorder="1" applyAlignment="1" applyProtection="1">
      <alignment horizontal="right" wrapText="1"/>
      <protection locked="0"/>
    </xf>
    <xf numFmtId="177" fontId="1" fillId="0" borderId="41" xfId="0" applyNumberFormat="1" applyFont="1" applyBorder="1" applyAlignment="1" applyProtection="1">
      <alignment horizontal="right" wrapText="1"/>
      <protection locked="0"/>
    </xf>
    <xf numFmtId="177" fontId="1" fillId="0" borderId="16" xfId="0" applyNumberFormat="1" applyFont="1" applyBorder="1" applyAlignment="1" applyProtection="1">
      <alignment horizontal="right" wrapText="1"/>
      <protection locked="0"/>
    </xf>
    <xf numFmtId="177" fontId="1" fillId="4" borderId="10" xfId="0" applyNumberFormat="1" applyFont="1" applyFill="1" applyBorder="1" applyAlignment="1" applyProtection="1">
      <alignment horizontal="right" wrapText="1"/>
      <protection/>
    </xf>
    <xf numFmtId="177" fontId="1" fillId="4" borderId="43" xfId="0" applyNumberFormat="1" applyFont="1" applyFill="1" applyBorder="1" applyAlignment="1" applyProtection="1">
      <alignment horizontal="right" wrapText="1"/>
      <protection/>
    </xf>
    <xf numFmtId="177" fontId="1" fillId="0" borderId="13" xfId="0" applyNumberFormat="1" applyFont="1" applyFill="1" applyBorder="1" applyAlignment="1" applyProtection="1">
      <alignment horizontal="right" wrapText="1"/>
      <protection locked="0"/>
    </xf>
    <xf numFmtId="177" fontId="1" fillId="0" borderId="42" xfId="0" applyNumberFormat="1" applyFont="1" applyFill="1" applyBorder="1" applyAlignment="1" applyProtection="1">
      <alignment horizontal="right" wrapText="1"/>
      <protection locked="0"/>
    </xf>
    <xf numFmtId="177" fontId="1" fillId="0" borderId="41" xfId="0" applyNumberFormat="1" applyFont="1" applyFill="1" applyBorder="1" applyAlignment="1" applyProtection="1">
      <alignment horizontal="right" wrapText="1"/>
      <protection locked="0"/>
    </xf>
    <xf numFmtId="177" fontId="1" fillId="4" borderId="42" xfId="0" applyNumberFormat="1" applyFont="1" applyFill="1" applyBorder="1" applyAlignment="1" applyProtection="1">
      <alignment horizontal="right" wrapText="1"/>
      <protection/>
    </xf>
    <xf numFmtId="177" fontId="1" fillId="0" borderId="20" xfId="0" applyNumberFormat="1" applyFont="1" applyBorder="1" applyAlignment="1" applyProtection="1">
      <alignment horizontal="right" wrapText="1"/>
      <protection locked="0"/>
    </xf>
    <xf numFmtId="177" fontId="1" fillId="4" borderId="20" xfId="0" applyNumberFormat="1" applyFont="1" applyFill="1" applyBorder="1" applyAlignment="1" applyProtection="1">
      <alignment horizontal="right" wrapText="1"/>
      <protection/>
    </xf>
    <xf numFmtId="177" fontId="1" fillId="0" borderId="44" xfId="0" applyNumberFormat="1" applyFont="1" applyBorder="1" applyAlignment="1" applyProtection="1">
      <alignment horizontal="right" wrapText="1"/>
      <protection locked="0"/>
    </xf>
    <xf numFmtId="177" fontId="1" fillId="4" borderId="35" xfId="0" applyNumberFormat="1" applyFont="1" applyFill="1" applyBorder="1" applyAlignment="1" applyProtection="1">
      <alignment horizontal="right" wrapText="1"/>
      <protection/>
    </xf>
    <xf numFmtId="177" fontId="1" fillId="0" borderId="35" xfId="0" applyNumberFormat="1" applyFont="1" applyBorder="1" applyAlignment="1" applyProtection="1">
      <alignment horizontal="right" wrapText="1"/>
      <protection locked="0"/>
    </xf>
    <xf numFmtId="177" fontId="1" fillId="0" borderId="32" xfId="0" applyNumberFormat="1" applyFont="1" applyBorder="1" applyAlignment="1" applyProtection="1">
      <alignment horizontal="right" wrapText="1"/>
      <protection locked="0"/>
    </xf>
    <xf numFmtId="177" fontId="1" fillId="0" borderId="45" xfId="0" applyNumberFormat="1" applyFont="1" applyBorder="1" applyAlignment="1" applyProtection="1">
      <alignment horizontal="right" wrapText="1"/>
      <protection locked="0"/>
    </xf>
    <xf numFmtId="177" fontId="1" fillId="4" borderId="11" xfId="0" applyNumberFormat="1" applyFont="1" applyFill="1" applyBorder="1" applyAlignment="1" applyProtection="1">
      <alignment horizontal="right" wrapText="1"/>
      <protection/>
    </xf>
    <xf numFmtId="177" fontId="1" fillId="0" borderId="10" xfId="0" applyNumberFormat="1" applyFont="1" applyBorder="1" applyAlignment="1" applyProtection="1">
      <alignment horizontal="right" wrapText="1"/>
      <protection locked="0"/>
    </xf>
    <xf numFmtId="177" fontId="1" fillId="4" borderId="32" xfId="0" applyNumberFormat="1" applyFont="1" applyFill="1" applyBorder="1" applyAlignment="1" applyProtection="1">
      <alignment horizontal="right" wrapText="1"/>
      <protection/>
    </xf>
    <xf numFmtId="177" fontId="1" fillId="4" borderId="39" xfId="0" applyNumberFormat="1" applyFont="1" applyFill="1" applyBorder="1" applyAlignment="1" applyProtection="1">
      <alignment horizontal="right" wrapText="1"/>
      <protection/>
    </xf>
    <xf numFmtId="177" fontId="1" fillId="0" borderId="46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indent="1"/>
      <protection/>
    </xf>
    <xf numFmtId="0" fontId="1" fillId="0" borderId="0" xfId="0" applyFont="1" applyAlignment="1" applyProtection="1">
      <alignment horizontal="right" indent="1"/>
      <protection/>
    </xf>
    <xf numFmtId="49" fontId="0" fillId="0" borderId="0" xfId="0" applyNumberFormat="1" applyFont="1" applyAlignment="1" applyProtection="1">
      <alignment/>
      <protection/>
    </xf>
    <xf numFmtId="177" fontId="1" fillId="24" borderId="47" xfId="0" applyNumberFormat="1" applyFont="1" applyFill="1" applyBorder="1" applyAlignment="1" applyProtection="1">
      <alignment horizontal="right" wrapText="1"/>
      <protection/>
    </xf>
    <xf numFmtId="177" fontId="1" fillId="0" borderId="48" xfId="0" applyNumberFormat="1" applyFont="1" applyBorder="1" applyAlignment="1" applyProtection="1">
      <alignment horizontal="right" wrapText="1"/>
      <protection locked="0"/>
    </xf>
    <xf numFmtId="177" fontId="1" fillId="4" borderId="48" xfId="0" applyNumberFormat="1" applyFont="1" applyFill="1" applyBorder="1" applyAlignment="1" applyProtection="1">
      <alignment horizontal="right" wrapText="1"/>
      <protection/>
    </xf>
    <xf numFmtId="177" fontId="1" fillId="0" borderId="49" xfId="0" applyNumberFormat="1" applyFont="1" applyBorder="1" applyAlignment="1" applyProtection="1">
      <alignment horizontal="right" wrapText="1"/>
      <protection locked="0"/>
    </xf>
    <xf numFmtId="177" fontId="1" fillId="0" borderId="20" xfId="0" applyNumberFormat="1" applyFont="1" applyFill="1" applyBorder="1" applyAlignment="1" applyProtection="1">
      <alignment horizontal="right" wrapText="1"/>
      <protection locked="0"/>
    </xf>
    <xf numFmtId="0" fontId="28" fillId="0" borderId="50" xfId="0" applyFont="1" applyFill="1" applyBorder="1" applyAlignment="1" applyProtection="1">
      <alignment horizontal="left" wrapText="1" indent="2"/>
      <protection/>
    </xf>
    <xf numFmtId="49" fontId="1" fillId="0" borderId="51" xfId="0" applyNumberFormat="1" applyFont="1" applyBorder="1" applyAlignment="1" applyProtection="1">
      <alignment horizontal="right"/>
      <protection/>
    </xf>
    <xf numFmtId="177" fontId="1" fillId="4" borderId="24" xfId="0" applyNumberFormat="1" applyFont="1" applyFill="1" applyBorder="1" applyAlignment="1" applyProtection="1">
      <alignment horizontal="right" wrapText="1"/>
      <protection/>
    </xf>
    <xf numFmtId="49" fontId="1" fillId="0" borderId="52" xfId="0" applyNumberFormat="1" applyFont="1" applyBorder="1" applyAlignment="1" applyProtection="1">
      <alignment/>
      <protection/>
    </xf>
    <xf numFmtId="0" fontId="1" fillId="0" borderId="50" xfId="0" applyFont="1" applyFill="1" applyBorder="1" applyAlignment="1" applyProtection="1">
      <alignment horizontal="left" wrapText="1" indent="1"/>
      <protection/>
    </xf>
    <xf numFmtId="177" fontId="1" fillId="0" borderId="11" xfId="0" applyNumberFormat="1" applyFont="1" applyBorder="1" applyAlignment="1" applyProtection="1">
      <alignment horizontal="right" wrapText="1"/>
      <protection locked="0"/>
    </xf>
    <xf numFmtId="177" fontId="1" fillId="0" borderId="18" xfId="0" applyNumberFormat="1" applyFont="1" applyBorder="1" applyAlignment="1" applyProtection="1">
      <alignment horizontal="right" wrapText="1"/>
      <protection locked="0"/>
    </xf>
    <xf numFmtId="49" fontId="1" fillId="0" borderId="14" xfId="0" applyNumberFormat="1" applyFont="1" applyFill="1" applyBorder="1" applyAlignment="1" applyProtection="1">
      <alignment horizontal="center"/>
      <protection/>
    </xf>
    <xf numFmtId="177" fontId="1" fillId="0" borderId="53" xfId="0" applyNumberFormat="1" applyFont="1" applyBorder="1" applyAlignment="1" applyProtection="1">
      <alignment horizontal="right" wrapText="1"/>
      <protection locked="0"/>
    </xf>
    <xf numFmtId="49" fontId="1" fillId="0" borderId="31" xfId="0" applyNumberFormat="1" applyFont="1" applyFill="1" applyBorder="1" applyAlignment="1" applyProtection="1">
      <alignment horizontal="center"/>
      <protection/>
    </xf>
    <xf numFmtId="49" fontId="1" fillId="0" borderId="32" xfId="0" applyNumberFormat="1" applyFont="1" applyFill="1" applyBorder="1" applyAlignment="1" applyProtection="1">
      <alignment horizontal="center"/>
      <protection/>
    </xf>
    <xf numFmtId="177" fontId="1" fillId="0" borderId="54" xfId="0" applyNumberFormat="1" applyFont="1" applyBorder="1" applyAlignment="1" applyProtection="1">
      <alignment horizontal="right" wrapText="1"/>
      <protection locked="0"/>
    </xf>
    <xf numFmtId="49" fontId="3" fillId="0" borderId="0" xfId="0" applyNumberFormat="1" applyFont="1" applyBorder="1" applyAlignment="1" applyProtection="1">
      <alignment horizontal="left"/>
      <protection/>
    </xf>
    <xf numFmtId="0" fontId="27" fillId="4" borderId="26" xfId="0" applyFont="1" applyFill="1" applyBorder="1" applyAlignment="1" applyProtection="1">
      <alignment horizontal="left" wrapText="1"/>
      <protection/>
    </xf>
    <xf numFmtId="49" fontId="1" fillId="4" borderId="20" xfId="0" applyNumberFormat="1" applyFont="1" applyFill="1" applyBorder="1" applyAlignment="1" applyProtection="1">
      <alignment horizontal="center"/>
      <protection/>
    </xf>
    <xf numFmtId="177" fontId="1" fillId="4" borderId="44" xfId="0" applyNumberFormat="1" applyFont="1" applyFill="1" applyBorder="1" applyAlignment="1" applyProtection="1">
      <alignment horizontal="right" wrapText="1"/>
      <protection/>
    </xf>
    <xf numFmtId="177" fontId="1" fillId="0" borderId="55" xfId="0" applyNumberFormat="1" applyFont="1" applyBorder="1" applyAlignment="1" applyProtection="1">
      <alignment horizontal="right" wrapText="1"/>
      <protection locked="0"/>
    </xf>
    <xf numFmtId="0" fontId="1" fillId="0" borderId="49" xfId="0" applyFont="1" applyBorder="1" applyAlignment="1" applyProtection="1">
      <alignment horizontal="center" vertical="center"/>
      <protection/>
    </xf>
    <xf numFmtId="177" fontId="1" fillId="0" borderId="56" xfId="0" applyNumberFormat="1" applyFont="1" applyBorder="1" applyAlignment="1" applyProtection="1">
      <alignment horizontal="right" wrapText="1"/>
      <protection locked="0"/>
    </xf>
    <xf numFmtId="177" fontId="1" fillId="0" borderId="57" xfId="0" applyNumberFormat="1" applyFont="1" applyBorder="1" applyAlignment="1" applyProtection="1">
      <alignment horizontal="right" wrapText="1"/>
      <protection locked="0"/>
    </xf>
    <xf numFmtId="0" fontId="28" fillId="0" borderId="46" xfId="0" applyFont="1" applyFill="1" applyBorder="1" applyAlignment="1" applyProtection="1">
      <alignment horizontal="left" wrapText="1" indent="2"/>
      <protection/>
    </xf>
    <xf numFmtId="177" fontId="1" fillId="4" borderId="58" xfId="0" applyNumberFormat="1" applyFont="1" applyFill="1" applyBorder="1" applyAlignment="1" applyProtection="1">
      <alignment horizontal="right" wrapText="1"/>
      <protection/>
    </xf>
    <xf numFmtId="177" fontId="1" fillId="0" borderId="58" xfId="0" applyNumberFormat="1" applyFont="1" applyBorder="1" applyAlignment="1" applyProtection="1">
      <alignment horizontal="right" wrapText="1"/>
      <protection locked="0"/>
    </xf>
    <xf numFmtId="177" fontId="1" fillId="4" borderId="59" xfId="0" applyNumberFormat="1" applyFont="1" applyFill="1" applyBorder="1" applyAlignment="1" applyProtection="1">
      <alignment horizontal="right" wrapText="1"/>
      <protection/>
    </xf>
    <xf numFmtId="177" fontId="1" fillId="0" borderId="59" xfId="0" applyNumberFormat="1" applyFont="1" applyBorder="1" applyAlignment="1" applyProtection="1">
      <alignment horizontal="right" wrapText="1"/>
      <protection locked="0"/>
    </xf>
    <xf numFmtId="177" fontId="1" fillId="0" borderId="60" xfId="0" applyNumberFormat="1" applyFont="1" applyBorder="1" applyAlignment="1" applyProtection="1">
      <alignment horizontal="right" wrapText="1"/>
      <protection locked="0"/>
    </xf>
    <xf numFmtId="177" fontId="1" fillId="0" borderId="43" xfId="0" applyNumberFormat="1" applyFont="1" applyBorder="1" applyAlignment="1" applyProtection="1">
      <alignment horizontal="right" wrapText="1"/>
      <protection locked="0"/>
    </xf>
    <xf numFmtId="49" fontId="1" fillId="4" borderId="14" xfId="0" applyNumberFormat="1" applyFont="1" applyFill="1" applyBorder="1" applyAlignment="1" applyProtection="1">
      <alignment horizontal="center"/>
      <protection/>
    </xf>
    <xf numFmtId="49" fontId="1" fillId="4" borderId="10" xfId="0" applyNumberFormat="1" applyFont="1" applyFill="1" applyBorder="1" applyAlignment="1" applyProtection="1">
      <alignment horizontal="center"/>
      <protection/>
    </xf>
    <xf numFmtId="0" fontId="1" fillId="4" borderId="30" xfId="0" applyFont="1" applyFill="1" applyBorder="1" applyAlignment="1" applyProtection="1">
      <alignment horizontal="left" wrapText="1" indent="1"/>
      <protection/>
    </xf>
    <xf numFmtId="177" fontId="1" fillId="4" borderId="20" xfId="0" applyNumberFormat="1" applyFont="1" applyFill="1" applyBorder="1" applyAlignment="1" applyProtection="1">
      <alignment horizontal="right" wrapText="1"/>
      <protection locked="0"/>
    </xf>
    <xf numFmtId="0" fontId="28" fillId="0" borderId="28" xfId="0" applyFont="1" applyFill="1" applyBorder="1" applyAlignment="1" applyProtection="1">
      <alignment horizontal="left" wrapText="1" indent="1"/>
      <protection/>
    </xf>
    <xf numFmtId="177" fontId="1" fillId="0" borderId="10" xfId="0" applyNumberFormat="1" applyFont="1" applyFill="1" applyBorder="1" applyAlignment="1" applyProtection="1">
      <alignment horizontal="right" wrapText="1"/>
      <protection locked="0"/>
    </xf>
    <xf numFmtId="177" fontId="1" fillId="0" borderId="61" xfId="0" applyNumberFormat="1" applyFont="1" applyBorder="1" applyAlignment="1" applyProtection="1">
      <alignment horizontal="right" wrapText="1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49" fontId="1" fillId="4" borderId="23" xfId="0" applyNumberFormat="1" applyFont="1" applyFill="1" applyBorder="1" applyAlignment="1" applyProtection="1">
      <alignment horizontal="center"/>
      <protection/>
    </xf>
    <xf numFmtId="49" fontId="1" fillId="4" borderId="24" xfId="0" applyNumberFormat="1" applyFont="1" applyFill="1" applyBorder="1" applyAlignment="1" applyProtection="1">
      <alignment horizontal="center"/>
      <protection/>
    </xf>
    <xf numFmtId="177" fontId="1" fillId="0" borderId="24" xfId="0" applyNumberFormat="1" applyFont="1" applyBorder="1" applyAlignment="1" applyProtection="1">
      <alignment horizontal="right" wrapText="1"/>
      <protection locked="0"/>
    </xf>
    <xf numFmtId="177" fontId="1" fillId="0" borderId="39" xfId="0" applyNumberFormat="1" applyFont="1" applyBorder="1" applyAlignment="1" applyProtection="1">
      <alignment horizontal="right" wrapText="1"/>
      <protection locked="0"/>
    </xf>
    <xf numFmtId="177" fontId="1" fillId="0" borderId="40" xfId="0" applyNumberFormat="1" applyFont="1" applyBorder="1" applyAlignment="1" applyProtection="1">
      <alignment horizontal="right" wrapText="1"/>
      <protection locked="0"/>
    </xf>
    <xf numFmtId="0" fontId="28" fillId="0" borderId="0" xfId="0" applyFont="1" applyAlignment="1" applyProtection="1">
      <alignment horizontal="left" wrapText="1" indent="1"/>
      <protection/>
    </xf>
    <xf numFmtId="0" fontId="28" fillId="0" borderId="50" xfId="0" applyFont="1" applyFill="1" applyBorder="1" applyAlignment="1" applyProtection="1">
      <alignment horizontal="left" wrapText="1" indent="3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0" fontId="28" fillId="0" borderId="27" xfId="0" applyFont="1" applyFill="1" applyBorder="1" applyAlignment="1" applyProtection="1">
      <alignment horizontal="left" wrapText="1" indent="3"/>
      <protection/>
    </xf>
    <xf numFmtId="0" fontId="28" fillId="0" borderId="30" xfId="0" applyFont="1" applyFill="1" applyBorder="1" applyAlignment="1" applyProtection="1">
      <alignment horizontal="left" wrapText="1" indent="3"/>
      <protection/>
    </xf>
    <xf numFmtId="0" fontId="1" fillId="0" borderId="0" xfId="0" applyFont="1" applyFill="1" applyAlignment="1" applyProtection="1">
      <alignment/>
      <protection/>
    </xf>
    <xf numFmtId="177" fontId="1" fillId="0" borderId="47" xfId="0" applyNumberFormat="1" applyFont="1" applyBorder="1" applyAlignment="1" applyProtection="1">
      <alignment horizontal="right" wrapText="1"/>
      <protection locked="0"/>
    </xf>
    <xf numFmtId="49" fontId="1" fillId="0" borderId="19" xfId="0" applyNumberFormat="1" applyFont="1" applyBorder="1" applyAlignment="1" applyProtection="1">
      <alignment horizontal="right"/>
      <protection/>
    </xf>
    <xf numFmtId="49" fontId="1" fillId="0" borderId="35" xfId="0" applyNumberFormat="1" applyFont="1" applyBorder="1" applyAlignment="1" applyProtection="1">
      <alignment horizontal="center"/>
      <protection/>
    </xf>
    <xf numFmtId="49" fontId="1" fillId="0" borderId="39" xfId="0" applyNumberFormat="1" applyFont="1" applyBorder="1" applyAlignment="1" applyProtection="1">
      <alignment horizontal="center"/>
      <protection/>
    </xf>
    <xf numFmtId="49" fontId="1" fillId="0" borderId="62" xfId="0" applyNumberFormat="1" applyFont="1" applyBorder="1" applyAlignment="1" applyProtection="1">
      <alignment horizontal="center"/>
      <protection/>
    </xf>
    <xf numFmtId="49" fontId="1" fillId="0" borderId="59" xfId="0" applyNumberFormat="1" applyFont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left" wrapText="1" indent="3"/>
      <protection/>
    </xf>
    <xf numFmtId="0" fontId="27" fillId="0" borderId="27" xfId="0" applyFont="1" applyFill="1" applyBorder="1" applyAlignment="1" applyProtection="1">
      <alignment horizontal="left" wrapText="1"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1" fillId="4" borderId="42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23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177" fontId="1" fillId="0" borderId="43" xfId="0" applyNumberFormat="1" applyFont="1" applyFill="1" applyBorder="1" applyAlignment="1" applyProtection="1">
      <alignment horizontal="right" wrapText="1"/>
      <protection locked="0"/>
    </xf>
    <xf numFmtId="0" fontId="28" fillId="4" borderId="27" xfId="0" applyFont="1" applyFill="1" applyBorder="1" applyAlignment="1" applyProtection="1">
      <alignment horizontal="left" wrapText="1" indent="1"/>
      <protection/>
    </xf>
    <xf numFmtId="0" fontId="27" fillId="4" borderId="27" xfId="0" applyFont="1" applyFill="1" applyBorder="1" applyAlignment="1" applyProtection="1">
      <alignment horizontal="left" wrapText="1"/>
      <protection/>
    </xf>
    <xf numFmtId="177" fontId="1" fillId="4" borderId="46" xfId="0" applyNumberFormat="1" applyFont="1" applyFill="1" applyBorder="1" applyAlignment="1" applyProtection="1">
      <alignment horizontal="right" wrapText="1"/>
      <protection/>
    </xf>
    <xf numFmtId="177" fontId="1" fillId="0" borderId="24" xfId="0" applyNumberFormat="1" applyFont="1" applyFill="1" applyBorder="1" applyAlignment="1" applyProtection="1">
      <alignment horizontal="right" wrapText="1"/>
      <protection locked="0"/>
    </xf>
    <xf numFmtId="177" fontId="1" fillId="4" borderId="53" xfId="0" applyNumberFormat="1" applyFont="1" applyFill="1" applyBorder="1" applyAlignment="1" applyProtection="1">
      <alignment horizontal="right" wrapText="1"/>
      <protection/>
    </xf>
    <xf numFmtId="177" fontId="1" fillId="4" borderId="40" xfId="0" applyNumberFormat="1" applyFont="1" applyFill="1" applyBorder="1" applyAlignment="1" applyProtection="1">
      <alignment horizontal="right" wrapText="1"/>
      <protection/>
    </xf>
    <xf numFmtId="177" fontId="1" fillId="4" borderId="63" xfId="0" applyNumberFormat="1" applyFont="1" applyFill="1" applyBorder="1" applyAlignment="1" applyProtection="1">
      <alignment horizontal="right" wrapText="1"/>
      <protection/>
    </xf>
    <xf numFmtId="177" fontId="1" fillId="4" borderId="43" xfId="0" applyNumberFormat="1" applyFont="1" applyFill="1" applyBorder="1" applyAlignment="1" applyProtection="1">
      <alignment horizontal="right" wrapText="1"/>
      <protection locked="0"/>
    </xf>
    <xf numFmtId="0" fontId="1" fillId="4" borderId="29" xfId="0" applyFont="1" applyFill="1" applyBorder="1" applyAlignment="1" applyProtection="1">
      <alignment horizontal="left" wrapText="1" indent="1"/>
      <protection/>
    </xf>
    <xf numFmtId="0" fontId="1" fillId="4" borderId="26" xfId="0" applyFont="1" applyFill="1" applyBorder="1" applyAlignment="1" applyProtection="1">
      <alignment horizontal="left" wrapText="1" indent="1"/>
      <protection/>
    </xf>
    <xf numFmtId="177" fontId="1" fillId="4" borderId="41" xfId="0" applyNumberFormat="1" applyFont="1" applyFill="1" applyBorder="1" applyAlignment="1" applyProtection="1">
      <alignment horizontal="right" wrapText="1"/>
      <protection locked="0"/>
    </xf>
    <xf numFmtId="0" fontId="28" fillId="4" borderId="50" xfId="0" applyFont="1" applyFill="1" applyBorder="1" applyAlignment="1" applyProtection="1">
      <alignment horizontal="left" wrapText="1" indent="2"/>
      <protection/>
    </xf>
    <xf numFmtId="0" fontId="28" fillId="4" borderId="26" xfId="0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 locked="0"/>
    </xf>
    <xf numFmtId="177" fontId="1" fillId="4" borderId="13" xfId="0" applyNumberFormat="1" applyFont="1" applyFill="1" applyBorder="1" applyAlignment="1" applyProtection="1">
      <alignment horizontal="right" wrapText="1"/>
      <protection/>
    </xf>
    <xf numFmtId="177" fontId="1" fillId="4" borderId="10" xfId="0" applyNumberFormat="1" applyFont="1" applyFill="1" applyBorder="1" applyAlignment="1" applyProtection="1">
      <alignment horizontal="right" wrapText="1"/>
      <protection/>
    </xf>
    <xf numFmtId="0" fontId="31" fillId="0" borderId="64" xfId="0" applyFont="1" applyBorder="1" applyAlignment="1" applyProtection="1">
      <alignment horizontal="right" indent="1"/>
      <protection/>
    </xf>
    <xf numFmtId="0" fontId="31" fillId="0" borderId="65" xfId="0" applyFont="1" applyBorder="1" applyAlignment="1" applyProtection="1">
      <alignment horizontal="right" indent="1"/>
      <protection/>
    </xf>
    <xf numFmtId="49" fontId="27" fillId="0" borderId="65" xfId="0" applyNumberFormat="1" applyFont="1" applyBorder="1" applyAlignment="1" applyProtection="1">
      <alignment horizontal="left" wrapText="1" indent="1"/>
      <protection/>
    </xf>
    <xf numFmtId="49" fontId="27" fillId="0" borderId="66" xfId="0" applyNumberFormat="1" applyFont="1" applyBorder="1" applyAlignment="1" applyProtection="1">
      <alignment horizontal="left" wrapText="1" indent="1"/>
      <protection/>
    </xf>
    <xf numFmtId="0" fontId="32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indent="1"/>
      <protection/>
    </xf>
    <xf numFmtId="0" fontId="31" fillId="0" borderId="67" xfId="0" applyFont="1" applyBorder="1" applyAlignment="1" applyProtection="1">
      <alignment horizontal="right" indent="1"/>
      <protection/>
    </xf>
    <xf numFmtId="0" fontId="31" fillId="0" borderId="0" xfId="0" applyFont="1" applyBorder="1" applyAlignment="1" applyProtection="1">
      <alignment horizontal="right" indent="1"/>
      <protection/>
    </xf>
    <xf numFmtId="14" fontId="27" fillId="0" borderId="0" xfId="0" applyNumberFormat="1" applyFont="1" applyBorder="1" applyAlignment="1" applyProtection="1">
      <alignment horizontal="left" indent="1"/>
      <protection/>
    </xf>
    <xf numFmtId="14" fontId="27" fillId="0" borderId="68" xfId="0" applyNumberFormat="1" applyFont="1" applyBorder="1" applyAlignment="1" applyProtection="1">
      <alignment horizontal="left" indent="1"/>
      <protection/>
    </xf>
    <xf numFmtId="49" fontId="27" fillId="0" borderId="0" xfId="0" applyNumberFormat="1" applyFont="1" applyBorder="1" applyAlignment="1" applyProtection="1">
      <alignment horizontal="left" indent="1"/>
      <protection/>
    </xf>
    <xf numFmtId="49" fontId="27" fillId="0" borderId="68" xfId="0" applyNumberFormat="1" applyFont="1" applyBorder="1" applyAlignment="1" applyProtection="1">
      <alignment horizontal="left" indent="1"/>
      <protection/>
    </xf>
    <xf numFmtId="0" fontId="31" fillId="0" borderId="69" xfId="0" applyFont="1" applyBorder="1" applyAlignment="1" applyProtection="1">
      <alignment horizontal="right" indent="1"/>
      <protection/>
    </xf>
    <xf numFmtId="0" fontId="31" fillId="0" borderId="70" xfId="0" applyFont="1" applyBorder="1" applyAlignment="1" applyProtection="1">
      <alignment horizontal="right" indent="1"/>
      <protection/>
    </xf>
    <xf numFmtId="49" fontId="27" fillId="0" borderId="70" xfId="0" applyNumberFormat="1" applyFont="1" applyBorder="1" applyAlignment="1" applyProtection="1">
      <alignment horizontal="left" indent="1"/>
      <protection/>
    </xf>
    <xf numFmtId="49" fontId="27" fillId="0" borderId="71" xfId="0" applyNumberFormat="1" applyFont="1" applyBorder="1" applyAlignment="1" applyProtection="1">
      <alignment horizontal="left" indent="1"/>
      <protection/>
    </xf>
    <xf numFmtId="0" fontId="3" fillId="0" borderId="0" xfId="0" applyFont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left" wrapText="1"/>
      <protection/>
    </xf>
    <xf numFmtId="0" fontId="1" fillId="0" borderId="7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49" fontId="1" fillId="0" borderId="52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52" xfId="0" applyNumberFormat="1" applyFont="1" applyBorder="1" applyAlignment="1" applyProtection="1">
      <alignment horizontal="left"/>
      <protection/>
    </xf>
    <xf numFmtId="0" fontId="30" fillId="0" borderId="73" xfId="0" applyFont="1" applyBorder="1" applyAlignment="1" applyProtection="1">
      <alignment horizontal="left" vertical="center" indent="2"/>
      <protection/>
    </xf>
    <xf numFmtId="0" fontId="30" fillId="0" borderId="74" xfId="0" applyFont="1" applyBorder="1" applyAlignment="1" applyProtection="1">
      <alignment horizontal="left" vertical="center" indent="2"/>
      <protection/>
    </xf>
    <xf numFmtId="0" fontId="0" fillId="0" borderId="75" xfId="0" applyFont="1" applyBorder="1" applyAlignment="1" applyProtection="1">
      <alignment horizontal="center"/>
      <protection/>
    </xf>
    <xf numFmtId="0" fontId="0" fillId="0" borderId="73" xfId="0" applyFont="1" applyBorder="1" applyAlignment="1" applyProtection="1">
      <alignment horizontal="center"/>
      <protection/>
    </xf>
    <xf numFmtId="0" fontId="30" fillId="0" borderId="7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Примечание 2 2" xfId="98"/>
    <cellStyle name="Примечание 3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255</xdr:row>
      <xdr:rowOff>66675</xdr:rowOff>
    </xdr:from>
    <xdr:to>
      <xdr:col>4</xdr:col>
      <xdr:colOff>133350</xdr:colOff>
      <xdr:row>255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837342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8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5.125" style="11" customWidth="1"/>
    <col min="2" max="2" width="5.75390625" style="11" customWidth="1"/>
    <col min="3" max="3" width="5.25390625" style="11" customWidth="1"/>
    <col min="4" max="8" width="16.75390625" style="3" customWidth="1"/>
    <col min="9" max="17" width="16.75390625" style="4" customWidth="1"/>
    <col min="18" max="18" width="15.875" style="2" hidden="1" customWidth="1"/>
    <col min="19" max="20" width="9.125" style="2" hidden="1" customWidth="1"/>
    <col min="21" max="16384" width="9.125" style="2" customWidth="1"/>
  </cols>
  <sheetData>
    <row r="1" spans="1:19" s="43" customFormat="1" ht="13.5" thickBot="1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198"/>
      <c r="L1" s="76"/>
      <c r="M1" s="76"/>
      <c r="N1" s="76"/>
      <c r="O1" s="76"/>
      <c r="P1" s="76"/>
      <c r="Q1" s="80" t="s">
        <v>1</v>
      </c>
      <c r="R1" s="115" t="s">
        <v>649</v>
      </c>
      <c r="S1" s="115"/>
    </row>
    <row r="2" spans="1:19" s="47" customFormat="1" ht="12.75">
      <c r="A2" s="44"/>
      <c r="B2" s="45"/>
      <c r="C2" s="45"/>
      <c r="D2" s="45"/>
      <c r="E2" s="45"/>
      <c r="F2" s="45"/>
      <c r="G2" s="45"/>
      <c r="H2" s="45"/>
      <c r="I2" s="46"/>
      <c r="N2" s="113"/>
      <c r="O2" s="113"/>
      <c r="P2" s="113" t="s">
        <v>132</v>
      </c>
      <c r="Q2" s="81" t="s">
        <v>2</v>
      </c>
      <c r="R2" s="46" t="s">
        <v>646</v>
      </c>
      <c r="S2" s="46"/>
    </row>
    <row r="3" spans="1:19" s="47" customFormat="1" ht="12.75">
      <c r="A3" s="8"/>
      <c r="B3" s="8"/>
      <c r="C3" s="48" t="s">
        <v>102</v>
      </c>
      <c r="D3" s="219" t="s">
        <v>641</v>
      </c>
      <c r="E3" s="219"/>
      <c r="F3" s="79"/>
      <c r="G3" s="8"/>
      <c r="H3" s="8"/>
      <c r="I3" s="8"/>
      <c r="J3" s="8"/>
      <c r="K3" s="8"/>
      <c r="L3" s="8"/>
      <c r="N3" s="113"/>
      <c r="O3" s="113"/>
      <c r="P3" s="113" t="s">
        <v>131</v>
      </c>
      <c r="Q3" s="82">
        <v>44927</v>
      </c>
      <c r="R3" s="46" t="s">
        <v>650</v>
      </c>
      <c r="S3" s="46"/>
    </row>
    <row r="4" spans="1:19" s="47" customFormat="1" ht="12.75">
      <c r="A4" s="45"/>
      <c r="B4" s="49"/>
      <c r="C4" s="49"/>
      <c r="D4" s="49"/>
      <c r="E4" s="49"/>
      <c r="F4" s="49"/>
      <c r="G4" s="49"/>
      <c r="H4" s="49"/>
      <c r="I4" s="50"/>
      <c r="J4" s="51"/>
      <c r="K4" s="51"/>
      <c r="L4" s="51"/>
      <c r="N4" s="113"/>
      <c r="O4" s="113"/>
      <c r="P4" s="113"/>
      <c r="Q4" s="83"/>
      <c r="R4" s="46" t="s">
        <v>647</v>
      </c>
      <c r="S4" s="46"/>
    </row>
    <row r="5" spans="1:19" s="18" customFormat="1" ht="12">
      <c r="A5" s="10" t="s">
        <v>103</v>
      </c>
      <c r="B5" s="220" t="s">
        <v>643</v>
      </c>
      <c r="C5" s="220"/>
      <c r="D5" s="220"/>
      <c r="E5" s="220"/>
      <c r="F5" s="220"/>
      <c r="G5" s="220"/>
      <c r="H5" s="220"/>
      <c r="I5" s="220"/>
      <c r="J5" s="220"/>
      <c r="K5" s="17"/>
      <c r="L5" s="10"/>
      <c r="N5" s="114"/>
      <c r="O5" s="114"/>
      <c r="P5" s="114" t="s">
        <v>130</v>
      </c>
      <c r="Q5" s="84" t="s">
        <v>642</v>
      </c>
      <c r="R5" s="53" t="s">
        <v>645</v>
      </c>
      <c r="S5" s="53"/>
    </row>
    <row r="6" spans="1:19" s="18" customFormat="1" ht="12">
      <c r="A6" s="10" t="s">
        <v>104</v>
      </c>
      <c r="B6" s="221" t="s">
        <v>640</v>
      </c>
      <c r="C6" s="221"/>
      <c r="D6" s="221"/>
      <c r="E6" s="221"/>
      <c r="F6" s="221"/>
      <c r="G6" s="221"/>
      <c r="H6" s="221"/>
      <c r="I6" s="221"/>
      <c r="J6" s="221"/>
      <c r="K6" s="199"/>
      <c r="L6" s="10"/>
      <c r="N6" s="114"/>
      <c r="O6" s="114"/>
      <c r="P6" s="114" t="s">
        <v>129</v>
      </c>
      <c r="Q6" s="84" t="s">
        <v>651</v>
      </c>
      <c r="R6" s="53"/>
      <c r="S6" s="53"/>
    </row>
    <row r="7" spans="1:19" s="18" customFormat="1" ht="12">
      <c r="A7" s="9" t="s">
        <v>134</v>
      </c>
      <c r="B7" s="12"/>
      <c r="C7" s="12"/>
      <c r="D7" s="12"/>
      <c r="E7" s="12"/>
      <c r="F7" s="12"/>
      <c r="G7" s="12"/>
      <c r="H7" s="12"/>
      <c r="I7" s="53"/>
      <c r="J7" s="12"/>
      <c r="K7" s="12"/>
      <c r="L7" s="12"/>
      <c r="N7" s="114"/>
      <c r="O7" s="114"/>
      <c r="P7" s="114"/>
      <c r="Q7" s="85"/>
      <c r="R7" s="53"/>
      <c r="S7" s="53"/>
    </row>
    <row r="8" spans="1:19" s="18" customFormat="1" ht="12.75" thickBot="1">
      <c r="A8" s="9" t="s">
        <v>3</v>
      </c>
      <c r="B8" s="12"/>
      <c r="C8" s="12"/>
      <c r="D8" s="12"/>
      <c r="E8" s="12"/>
      <c r="F8" s="12"/>
      <c r="G8" s="12"/>
      <c r="H8" s="12"/>
      <c r="I8" s="53"/>
      <c r="J8" s="52"/>
      <c r="K8" s="52"/>
      <c r="L8" s="52"/>
      <c r="N8" s="114"/>
      <c r="O8" s="114"/>
      <c r="P8" s="114" t="s">
        <v>128</v>
      </c>
      <c r="Q8" s="86">
        <v>383</v>
      </c>
      <c r="R8" s="53" t="s">
        <v>648</v>
      </c>
      <c r="S8" s="53"/>
    </row>
    <row r="9" spans="1:19" s="47" customFormat="1" ht="12.75">
      <c r="A9" s="45"/>
      <c r="B9" s="222" t="s">
        <v>4</v>
      </c>
      <c r="C9" s="222"/>
      <c r="D9" s="222"/>
      <c r="E9" s="222"/>
      <c r="F9" s="54"/>
      <c r="G9" s="54"/>
      <c r="H9" s="54"/>
      <c r="I9" s="46"/>
      <c r="J9" s="48"/>
      <c r="K9" s="48"/>
      <c r="L9" s="48"/>
      <c r="M9" s="48"/>
      <c r="N9" s="48"/>
      <c r="O9" s="48"/>
      <c r="P9" s="48"/>
      <c r="Q9" s="49"/>
      <c r="R9" s="46"/>
      <c r="S9" s="46"/>
    </row>
    <row r="10" spans="1:18" ht="6" customHeight="1">
      <c r="A10" s="12"/>
      <c r="B10" s="12"/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 t="s">
        <v>644</v>
      </c>
    </row>
    <row r="11" spans="1:18" s="18" customFormat="1" ht="108">
      <c r="A11" s="55" t="s">
        <v>11</v>
      </c>
      <c r="B11" s="74" t="s">
        <v>5</v>
      </c>
      <c r="C11" s="74" t="s">
        <v>593</v>
      </c>
      <c r="D11" s="72" t="s">
        <v>107</v>
      </c>
      <c r="E11" s="74" t="s">
        <v>105</v>
      </c>
      <c r="F11" s="72" t="s">
        <v>7</v>
      </c>
      <c r="G11" s="74" t="s">
        <v>106</v>
      </c>
      <c r="H11" s="73" t="s">
        <v>8</v>
      </c>
      <c r="I11" s="72" t="s">
        <v>133</v>
      </c>
      <c r="J11" s="72" t="s">
        <v>613</v>
      </c>
      <c r="K11" s="72" t="s">
        <v>614</v>
      </c>
      <c r="L11" s="75" t="s">
        <v>135</v>
      </c>
      <c r="M11" s="75" t="s">
        <v>136</v>
      </c>
      <c r="N11" s="75" t="s">
        <v>9</v>
      </c>
      <c r="O11" s="75" t="s">
        <v>137</v>
      </c>
      <c r="P11" s="75" t="s">
        <v>138</v>
      </c>
      <c r="Q11" s="73" t="s">
        <v>10</v>
      </c>
      <c r="R11" s="53"/>
    </row>
    <row r="12" spans="1:18" s="18" customFormat="1" ht="12.75" thickBot="1">
      <c r="A12" s="13">
        <v>1</v>
      </c>
      <c r="B12" s="19">
        <v>2</v>
      </c>
      <c r="C12" s="19">
        <v>3</v>
      </c>
      <c r="D12" s="55">
        <v>4</v>
      </c>
      <c r="E12" s="55">
        <v>5</v>
      </c>
      <c r="F12" s="55">
        <v>6</v>
      </c>
      <c r="G12" s="55">
        <v>7</v>
      </c>
      <c r="H12" s="19">
        <v>8</v>
      </c>
      <c r="I12" s="19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55">
        <v>16</v>
      </c>
      <c r="Q12" s="138">
        <v>17</v>
      </c>
      <c r="R12" s="53"/>
    </row>
    <row r="13" spans="1:17" s="18" customFormat="1" ht="19.5" customHeight="1">
      <c r="A13" s="56" t="s">
        <v>12</v>
      </c>
      <c r="B13" s="35" t="s">
        <v>218</v>
      </c>
      <c r="C13" s="36"/>
      <c r="D13" s="87">
        <f aca="true" t="shared" si="0" ref="D13:D38">F13+Q13-E13</f>
        <v>412533347.96</v>
      </c>
      <c r="E13" s="87">
        <f>E14+E72+E104</f>
        <v>0</v>
      </c>
      <c r="F13" s="87">
        <f aca="true" t="shared" si="1" ref="F13:F38">H13+I13+J13+K13+L13+M13+N13+O13+P13-G13</f>
        <v>412533347.96</v>
      </c>
      <c r="G13" s="87">
        <f aca="true" t="shared" si="2" ref="G13:Q13">G14+G72+G104</f>
        <v>20198048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0</v>
      </c>
      <c r="N13" s="87">
        <f t="shared" si="2"/>
        <v>331233619.44</v>
      </c>
      <c r="O13" s="87">
        <f t="shared" si="2"/>
        <v>60376714.31</v>
      </c>
      <c r="P13" s="87">
        <f t="shared" si="2"/>
        <v>41121062.21</v>
      </c>
      <c r="Q13" s="88">
        <f t="shared" si="2"/>
        <v>0</v>
      </c>
    </row>
    <row r="14" spans="1:17" s="18" customFormat="1" ht="19.5" customHeight="1">
      <c r="A14" s="57" t="s">
        <v>13</v>
      </c>
      <c r="B14" s="33" t="s">
        <v>219</v>
      </c>
      <c r="C14" s="34" t="s">
        <v>14</v>
      </c>
      <c r="D14" s="89">
        <f t="shared" si="0"/>
        <v>410218276.94</v>
      </c>
      <c r="E14" s="89">
        <f>E15+E20+E32+E42+E48+E57+E68</f>
        <v>0</v>
      </c>
      <c r="F14" s="89">
        <f t="shared" si="1"/>
        <v>410218276.94</v>
      </c>
      <c r="G14" s="89">
        <f aca="true" t="shared" si="3" ref="G14:Q14">G15+G20+G32+G42+G48+G57+G68</f>
        <v>20198048</v>
      </c>
      <c r="H14" s="89">
        <f t="shared" si="3"/>
        <v>0</v>
      </c>
      <c r="I14" s="89">
        <f t="shared" si="3"/>
        <v>0</v>
      </c>
      <c r="J14" s="89">
        <f t="shared" si="3"/>
        <v>0</v>
      </c>
      <c r="K14" s="89">
        <f t="shared" si="3"/>
        <v>0</v>
      </c>
      <c r="L14" s="89">
        <f t="shared" si="3"/>
        <v>0</v>
      </c>
      <c r="M14" s="89">
        <f t="shared" si="3"/>
        <v>0</v>
      </c>
      <c r="N14" s="89">
        <f t="shared" si="3"/>
        <v>330041091.6</v>
      </c>
      <c r="O14" s="89">
        <f t="shared" si="3"/>
        <v>59338859.93</v>
      </c>
      <c r="P14" s="89">
        <f t="shared" si="3"/>
        <v>41036373.41</v>
      </c>
      <c r="Q14" s="187">
        <f t="shared" si="3"/>
        <v>0</v>
      </c>
    </row>
    <row r="15" spans="1:17" s="18" customFormat="1" ht="24">
      <c r="A15" s="59" t="s">
        <v>221</v>
      </c>
      <c r="B15" s="148" t="s">
        <v>220</v>
      </c>
      <c r="C15" s="149" t="s">
        <v>15</v>
      </c>
      <c r="D15" s="89">
        <f t="shared" si="0"/>
        <v>161148310.7</v>
      </c>
      <c r="E15" s="89">
        <f>E16+E17+E18+E19</f>
        <v>0</v>
      </c>
      <c r="F15" s="89">
        <f t="shared" si="1"/>
        <v>161148310.7</v>
      </c>
      <c r="G15" s="89">
        <f aca="true" t="shared" si="4" ref="G15:Q15">G16+G17+G18+G19</f>
        <v>0</v>
      </c>
      <c r="H15" s="89">
        <f t="shared" si="4"/>
        <v>0</v>
      </c>
      <c r="I15" s="89">
        <f t="shared" si="4"/>
        <v>0</v>
      </c>
      <c r="J15" s="89">
        <f t="shared" si="4"/>
        <v>0</v>
      </c>
      <c r="K15" s="89">
        <f t="shared" si="4"/>
        <v>0</v>
      </c>
      <c r="L15" s="89">
        <f t="shared" si="4"/>
        <v>0</v>
      </c>
      <c r="M15" s="89">
        <f t="shared" si="4"/>
        <v>0</v>
      </c>
      <c r="N15" s="89">
        <f t="shared" si="4"/>
        <v>128935017.77</v>
      </c>
      <c r="O15" s="89">
        <f t="shared" si="4"/>
        <v>16778301.99</v>
      </c>
      <c r="P15" s="89">
        <f t="shared" si="4"/>
        <v>15434990.94</v>
      </c>
      <c r="Q15" s="187">
        <f t="shared" si="4"/>
        <v>0</v>
      </c>
    </row>
    <row r="16" spans="1:17" s="18" customFormat="1" ht="24">
      <c r="A16" s="60" t="s">
        <v>222</v>
      </c>
      <c r="B16" s="179" t="s">
        <v>223</v>
      </c>
      <c r="C16" s="180" t="s">
        <v>224</v>
      </c>
      <c r="D16" s="89">
        <f t="shared" si="0"/>
        <v>159965190.18</v>
      </c>
      <c r="E16" s="91"/>
      <c r="F16" s="89">
        <f t="shared" si="1"/>
        <v>159965190.18</v>
      </c>
      <c r="G16" s="91"/>
      <c r="H16" s="91"/>
      <c r="I16" s="91"/>
      <c r="J16" s="91"/>
      <c r="K16" s="91"/>
      <c r="L16" s="91"/>
      <c r="M16" s="91"/>
      <c r="N16" s="91">
        <v>127766997.25</v>
      </c>
      <c r="O16" s="91">
        <v>16778301.99</v>
      </c>
      <c r="P16" s="91">
        <v>15419890.94</v>
      </c>
      <c r="Q16" s="93"/>
    </row>
    <row r="17" spans="1:17" s="18" customFormat="1" ht="12">
      <c r="A17" s="60" t="s">
        <v>225</v>
      </c>
      <c r="B17" s="179" t="s">
        <v>228</v>
      </c>
      <c r="C17" s="180" t="s">
        <v>231</v>
      </c>
      <c r="D17" s="89">
        <f t="shared" si="0"/>
        <v>1183120.52</v>
      </c>
      <c r="E17" s="91"/>
      <c r="F17" s="89">
        <f t="shared" si="1"/>
        <v>1183120.52</v>
      </c>
      <c r="G17" s="91"/>
      <c r="H17" s="91"/>
      <c r="I17" s="91"/>
      <c r="J17" s="91"/>
      <c r="K17" s="91"/>
      <c r="L17" s="91"/>
      <c r="M17" s="91"/>
      <c r="N17" s="91">
        <v>1168020.52</v>
      </c>
      <c r="O17" s="91"/>
      <c r="P17" s="91">
        <v>15100</v>
      </c>
      <c r="Q17" s="93"/>
    </row>
    <row r="18" spans="1:17" s="18" customFormat="1" ht="19.5" customHeight="1">
      <c r="A18" s="60" t="s">
        <v>226</v>
      </c>
      <c r="B18" s="179" t="s">
        <v>229</v>
      </c>
      <c r="C18" s="180" t="s">
        <v>232</v>
      </c>
      <c r="D18" s="89">
        <f t="shared" si="0"/>
        <v>0</v>
      </c>
      <c r="E18" s="91"/>
      <c r="F18" s="89">
        <f t="shared" si="1"/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1:17" s="18" customFormat="1" ht="19.5" customHeight="1">
      <c r="A19" s="60" t="s">
        <v>227</v>
      </c>
      <c r="B19" s="179" t="s">
        <v>230</v>
      </c>
      <c r="C19" s="180" t="s">
        <v>233</v>
      </c>
      <c r="D19" s="89">
        <f t="shared" si="0"/>
        <v>0</v>
      </c>
      <c r="E19" s="91"/>
      <c r="F19" s="89">
        <f t="shared" si="1"/>
        <v>0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1:17" s="18" customFormat="1" ht="12">
      <c r="A20" s="59" t="s">
        <v>108</v>
      </c>
      <c r="B20" s="148" t="s">
        <v>234</v>
      </c>
      <c r="C20" s="149" t="s">
        <v>16</v>
      </c>
      <c r="D20" s="89">
        <f t="shared" si="0"/>
        <v>10234007.28</v>
      </c>
      <c r="E20" s="97"/>
      <c r="F20" s="89">
        <f t="shared" si="1"/>
        <v>10234007.28</v>
      </c>
      <c r="G20" s="97"/>
      <c r="H20" s="97"/>
      <c r="I20" s="97"/>
      <c r="J20" s="97"/>
      <c r="K20" s="97"/>
      <c r="L20" s="97"/>
      <c r="M20" s="97"/>
      <c r="N20" s="97">
        <v>3560637.61</v>
      </c>
      <c r="O20" s="97">
        <v>6451383.42</v>
      </c>
      <c r="P20" s="97">
        <v>221986.25</v>
      </c>
      <c r="Q20" s="184"/>
    </row>
    <row r="21" spans="1:17" s="18" customFormat="1" ht="24">
      <c r="A21" s="62" t="s">
        <v>172</v>
      </c>
      <c r="B21" s="22" t="s">
        <v>235</v>
      </c>
      <c r="C21" s="23" t="s">
        <v>181</v>
      </c>
      <c r="D21" s="89">
        <f t="shared" si="0"/>
        <v>10094965.7</v>
      </c>
      <c r="E21" s="91"/>
      <c r="F21" s="89">
        <f t="shared" si="1"/>
        <v>10094965.7</v>
      </c>
      <c r="G21" s="91"/>
      <c r="H21" s="91"/>
      <c r="I21" s="92"/>
      <c r="J21" s="91"/>
      <c r="K21" s="91"/>
      <c r="L21" s="91"/>
      <c r="M21" s="91"/>
      <c r="N21" s="101">
        <v>3524661.44</v>
      </c>
      <c r="O21" s="101">
        <v>6451383.42</v>
      </c>
      <c r="P21" s="101">
        <v>118920.84</v>
      </c>
      <c r="Q21" s="93"/>
    </row>
    <row r="22" spans="1:17" s="18" customFormat="1" ht="19.5" customHeight="1">
      <c r="A22" s="62" t="s">
        <v>173</v>
      </c>
      <c r="B22" s="22" t="s">
        <v>236</v>
      </c>
      <c r="C22" s="23" t="s">
        <v>182</v>
      </c>
      <c r="D22" s="89">
        <f t="shared" si="0"/>
        <v>0</v>
      </c>
      <c r="E22" s="91"/>
      <c r="F22" s="89">
        <f t="shared" si="1"/>
        <v>0</v>
      </c>
      <c r="G22" s="91"/>
      <c r="H22" s="91"/>
      <c r="I22" s="92"/>
      <c r="J22" s="91"/>
      <c r="K22" s="91"/>
      <c r="L22" s="91"/>
      <c r="M22" s="91"/>
      <c r="N22" s="101"/>
      <c r="O22" s="101"/>
      <c r="P22" s="101"/>
      <c r="Q22" s="93"/>
    </row>
    <row r="23" spans="1:17" s="18" customFormat="1" ht="12">
      <c r="A23" s="62" t="s">
        <v>174</v>
      </c>
      <c r="B23" s="22" t="s">
        <v>237</v>
      </c>
      <c r="C23" s="23" t="s">
        <v>139</v>
      </c>
      <c r="D23" s="89">
        <f t="shared" si="0"/>
        <v>35976.68</v>
      </c>
      <c r="E23" s="91"/>
      <c r="F23" s="89">
        <f t="shared" si="1"/>
        <v>35976.68</v>
      </c>
      <c r="G23" s="91"/>
      <c r="H23" s="91"/>
      <c r="I23" s="92"/>
      <c r="J23" s="91"/>
      <c r="K23" s="91"/>
      <c r="L23" s="91"/>
      <c r="M23" s="91"/>
      <c r="N23" s="101">
        <v>35976.17</v>
      </c>
      <c r="O23" s="101"/>
      <c r="P23" s="101">
        <v>0.51</v>
      </c>
      <c r="Q23" s="93"/>
    </row>
    <row r="24" spans="1:17" s="18" customFormat="1" ht="12">
      <c r="A24" s="62" t="s">
        <v>175</v>
      </c>
      <c r="B24" s="22" t="s">
        <v>238</v>
      </c>
      <c r="C24" s="23" t="s">
        <v>140</v>
      </c>
      <c r="D24" s="89">
        <f t="shared" si="0"/>
        <v>0</v>
      </c>
      <c r="E24" s="91"/>
      <c r="F24" s="89">
        <f t="shared" si="1"/>
        <v>0</v>
      </c>
      <c r="G24" s="91"/>
      <c r="H24" s="91"/>
      <c r="I24" s="92"/>
      <c r="J24" s="91"/>
      <c r="K24" s="91"/>
      <c r="L24" s="91"/>
      <c r="M24" s="91"/>
      <c r="N24" s="101"/>
      <c r="O24" s="101"/>
      <c r="P24" s="101"/>
      <c r="Q24" s="93"/>
    </row>
    <row r="25" spans="1:17" s="18" customFormat="1" ht="19.5" customHeight="1">
      <c r="A25" s="62" t="s">
        <v>176</v>
      </c>
      <c r="B25" s="22" t="s">
        <v>239</v>
      </c>
      <c r="C25" s="23" t="s">
        <v>183</v>
      </c>
      <c r="D25" s="89">
        <f t="shared" si="0"/>
        <v>0</v>
      </c>
      <c r="E25" s="91"/>
      <c r="F25" s="89">
        <f t="shared" si="1"/>
        <v>0</v>
      </c>
      <c r="G25" s="91"/>
      <c r="H25" s="91"/>
      <c r="I25" s="92"/>
      <c r="J25" s="91"/>
      <c r="K25" s="91"/>
      <c r="L25" s="91"/>
      <c r="M25" s="91"/>
      <c r="N25" s="101"/>
      <c r="O25" s="101"/>
      <c r="P25" s="101"/>
      <c r="Q25" s="93"/>
    </row>
    <row r="26" spans="1:17" s="18" customFormat="1" ht="19.5" customHeight="1">
      <c r="A26" s="62" t="s">
        <v>177</v>
      </c>
      <c r="B26" s="22" t="s">
        <v>240</v>
      </c>
      <c r="C26" s="23" t="s">
        <v>184</v>
      </c>
      <c r="D26" s="89">
        <f t="shared" si="0"/>
        <v>0</v>
      </c>
      <c r="E26" s="91"/>
      <c r="F26" s="89">
        <f t="shared" si="1"/>
        <v>0</v>
      </c>
      <c r="G26" s="91"/>
      <c r="H26" s="91"/>
      <c r="I26" s="92"/>
      <c r="J26" s="91"/>
      <c r="K26" s="91"/>
      <c r="L26" s="91"/>
      <c r="M26" s="91"/>
      <c r="N26" s="101"/>
      <c r="O26" s="101"/>
      <c r="P26" s="101"/>
      <c r="Q26" s="93"/>
    </row>
    <row r="27" spans="1:17" s="18" customFormat="1" ht="19.5" customHeight="1">
      <c r="A27" s="62" t="s">
        <v>178</v>
      </c>
      <c r="B27" s="22" t="s">
        <v>241</v>
      </c>
      <c r="C27" s="23" t="s">
        <v>185</v>
      </c>
      <c r="D27" s="89">
        <f t="shared" si="0"/>
        <v>0</v>
      </c>
      <c r="E27" s="91"/>
      <c r="F27" s="89">
        <f t="shared" si="1"/>
        <v>0</v>
      </c>
      <c r="G27" s="91"/>
      <c r="H27" s="91"/>
      <c r="I27" s="92"/>
      <c r="J27" s="91"/>
      <c r="K27" s="91"/>
      <c r="L27" s="91"/>
      <c r="M27" s="91"/>
      <c r="N27" s="101"/>
      <c r="O27" s="101"/>
      <c r="P27" s="101"/>
      <c r="Q27" s="93"/>
    </row>
    <row r="28" spans="1:17" s="18" customFormat="1" ht="36">
      <c r="A28" s="62" t="s">
        <v>179</v>
      </c>
      <c r="B28" s="22" t="s">
        <v>242</v>
      </c>
      <c r="C28" s="23" t="s">
        <v>186</v>
      </c>
      <c r="D28" s="89">
        <f t="shared" si="0"/>
        <v>0</v>
      </c>
      <c r="E28" s="91"/>
      <c r="F28" s="89">
        <f t="shared" si="1"/>
        <v>0</v>
      </c>
      <c r="G28" s="91"/>
      <c r="H28" s="91"/>
      <c r="I28" s="92"/>
      <c r="J28" s="91"/>
      <c r="K28" s="91"/>
      <c r="L28" s="91"/>
      <c r="M28" s="91"/>
      <c r="N28" s="101"/>
      <c r="O28" s="101"/>
      <c r="P28" s="101"/>
      <c r="Q28" s="93"/>
    </row>
    <row r="29" spans="1:17" s="18" customFormat="1" ht="12">
      <c r="A29" s="62" t="s">
        <v>180</v>
      </c>
      <c r="B29" s="22" t="s">
        <v>243</v>
      </c>
      <c r="C29" s="23" t="s">
        <v>187</v>
      </c>
      <c r="D29" s="89">
        <f t="shared" si="0"/>
        <v>103064.9</v>
      </c>
      <c r="E29" s="91"/>
      <c r="F29" s="89">
        <f t="shared" si="1"/>
        <v>103064.9</v>
      </c>
      <c r="G29" s="91"/>
      <c r="H29" s="91"/>
      <c r="I29" s="92"/>
      <c r="J29" s="91"/>
      <c r="K29" s="91"/>
      <c r="L29" s="91"/>
      <c r="M29" s="91"/>
      <c r="N29" s="101"/>
      <c r="O29" s="101"/>
      <c r="P29" s="101">
        <v>103064.9</v>
      </c>
      <c r="Q29" s="93"/>
    </row>
    <row r="30" spans="1:17" s="18" customFormat="1" ht="19.5" customHeight="1">
      <c r="A30" s="62" t="s">
        <v>620</v>
      </c>
      <c r="B30" s="22" t="s">
        <v>616</v>
      </c>
      <c r="C30" s="23" t="s">
        <v>618</v>
      </c>
      <c r="D30" s="89">
        <f t="shared" si="0"/>
        <v>0</v>
      </c>
      <c r="E30" s="91"/>
      <c r="F30" s="89">
        <f t="shared" si="1"/>
        <v>0</v>
      </c>
      <c r="G30" s="91"/>
      <c r="H30" s="91"/>
      <c r="I30" s="92"/>
      <c r="J30" s="91"/>
      <c r="K30" s="91"/>
      <c r="L30" s="91"/>
      <c r="M30" s="91"/>
      <c r="N30" s="101"/>
      <c r="O30" s="101"/>
      <c r="P30" s="101"/>
      <c r="Q30" s="93"/>
    </row>
    <row r="31" spans="1:17" s="18" customFormat="1" ht="19.5" customHeight="1">
      <c r="A31" s="62" t="s">
        <v>621</v>
      </c>
      <c r="B31" s="22" t="s">
        <v>617</v>
      </c>
      <c r="C31" s="23" t="s">
        <v>619</v>
      </c>
      <c r="D31" s="89">
        <f t="shared" si="0"/>
        <v>0</v>
      </c>
      <c r="E31" s="91"/>
      <c r="F31" s="89">
        <f t="shared" si="1"/>
        <v>0</v>
      </c>
      <c r="G31" s="91"/>
      <c r="H31" s="91"/>
      <c r="I31" s="92"/>
      <c r="J31" s="91"/>
      <c r="K31" s="91"/>
      <c r="L31" s="91"/>
      <c r="M31" s="91"/>
      <c r="N31" s="101"/>
      <c r="O31" s="101"/>
      <c r="P31" s="101"/>
      <c r="Q31" s="93"/>
    </row>
    <row r="32" spans="1:17" s="18" customFormat="1" ht="24">
      <c r="A32" s="59" t="s">
        <v>188</v>
      </c>
      <c r="B32" s="148" t="s">
        <v>244</v>
      </c>
      <c r="C32" s="149" t="s">
        <v>17</v>
      </c>
      <c r="D32" s="89">
        <f t="shared" si="0"/>
        <v>175097.89</v>
      </c>
      <c r="E32" s="91"/>
      <c r="F32" s="89">
        <f t="shared" si="1"/>
        <v>175097.89</v>
      </c>
      <c r="G32" s="91"/>
      <c r="H32" s="91"/>
      <c r="I32" s="92"/>
      <c r="J32" s="91"/>
      <c r="K32" s="91"/>
      <c r="L32" s="91"/>
      <c r="M32" s="91"/>
      <c r="N32" s="101">
        <v>95441.13</v>
      </c>
      <c r="O32" s="101">
        <v>0</v>
      </c>
      <c r="P32" s="101">
        <v>79656.76</v>
      </c>
      <c r="Q32" s="93"/>
    </row>
    <row r="33" spans="1:17" s="18" customFormat="1" ht="36">
      <c r="A33" s="62" t="s">
        <v>189</v>
      </c>
      <c r="B33" s="22" t="s">
        <v>245</v>
      </c>
      <c r="C33" s="23" t="s">
        <v>190</v>
      </c>
      <c r="D33" s="89">
        <f t="shared" si="0"/>
        <v>79656.76</v>
      </c>
      <c r="E33" s="101"/>
      <c r="F33" s="89">
        <f t="shared" si="1"/>
        <v>79656.76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>
        <v>79656.76</v>
      </c>
      <c r="Q33" s="93"/>
    </row>
    <row r="34" spans="1:17" s="18" customFormat="1" ht="24">
      <c r="A34" s="62" t="s">
        <v>596</v>
      </c>
      <c r="B34" s="22" t="s">
        <v>246</v>
      </c>
      <c r="C34" s="23" t="s">
        <v>191</v>
      </c>
      <c r="D34" s="89">
        <f t="shared" si="0"/>
        <v>0</v>
      </c>
      <c r="E34" s="101"/>
      <c r="F34" s="89">
        <f t="shared" si="1"/>
        <v>0</v>
      </c>
      <c r="G34" s="109"/>
      <c r="H34" s="109"/>
      <c r="I34" s="92"/>
      <c r="J34" s="91"/>
      <c r="K34" s="91"/>
      <c r="L34" s="91"/>
      <c r="M34" s="91"/>
      <c r="N34" s="92"/>
      <c r="O34" s="92"/>
      <c r="P34" s="101"/>
      <c r="Q34" s="93"/>
    </row>
    <row r="35" spans="1:17" s="18" customFormat="1" ht="24">
      <c r="A35" s="62" t="s">
        <v>192</v>
      </c>
      <c r="B35" s="22" t="s">
        <v>247</v>
      </c>
      <c r="C35" s="23" t="s">
        <v>193</v>
      </c>
      <c r="D35" s="89">
        <f t="shared" si="0"/>
        <v>0</v>
      </c>
      <c r="E35" s="101"/>
      <c r="F35" s="89">
        <f t="shared" si="1"/>
        <v>0</v>
      </c>
      <c r="G35" s="109"/>
      <c r="H35" s="109"/>
      <c r="I35" s="92"/>
      <c r="J35" s="91"/>
      <c r="K35" s="91"/>
      <c r="L35" s="91"/>
      <c r="M35" s="91"/>
      <c r="N35" s="92"/>
      <c r="O35" s="92"/>
      <c r="P35" s="101"/>
      <c r="Q35" s="93"/>
    </row>
    <row r="36" spans="1:17" s="18" customFormat="1" ht="12">
      <c r="A36" s="62" t="s">
        <v>194</v>
      </c>
      <c r="B36" s="22" t="s">
        <v>248</v>
      </c>
      <c r="C36" s="23" t="s">
        <v>195</v>
      </c>
      <c r="D36" s="95">
        <f t="shared" si="0"/>
        <v>95441.13</v>
      </c>
      <c r="E36" s="101"/>
      <c r="F36" s="89">
        <f t="shared" si="1"/>
        <v>95441.13</v>
      </c>
      <c r="G36" s="109"/>
      <c r="H36" s="109"/>
      <c r="I36" s="101"/>
      <c r="J36" s="109"/>
      <c r="K36" s="109"/>
      <c r="L36" s="109"/>
      <c r="M36" s="109"/>
      <c r="N36" s="101">
        <v>95441.13</v>
      </c>
      <c r="O36" s="101"/>
      <c r="P36" s="101"/>
      <c r="Q36" s="147"/>
    </row>
    <row r="37" spans="1:17" s="18" customFormat="1" ht="18.75" customHeight="1">
      <c r="A37" s="62" t="s">
        <v>196</v>
      </c>
      <c r="B37" s="22" t="s">
        <v>249</v>
      </c>
      <c r="C37" s="23" t="s">
        <v>197</v>
      </c>
      <c r="D37" s="95">
        <f t="shared" si="0"/>
        <v>0</v>
      </c>
      <c r="E37" s="101"/>
      <c r="F37" s="89">
        <f t="shared" si="1"/>
        <v>0</v>
      </c>
      <c r="G37" s="109"/>
      <c r="H37" s="109"/>
      <c r="I37" s="101"/>
      <c r="J37" s="109"/>
      <c r="K37" s="109"/>
      <c r="L37" s="109"/>
      <c r="M37" s="109"/>
      <c r="N37" s="101"/>
      <c r="O37" s="101"/>
      <c r="P37" s="101"/>
      <c r="Q37" s="147"/>
    </row>
    <row r="38" spans="1:17" s="18" customFormat="1" ht="24.75" thickBot="1">
      <c r="A38" s="62" t="s">
        <v>602</v>
      </c>
      <c r="B38" s="172" t="s">
        <v>600</v>
      </c>
      <c r="C38" s="173" t="s">
        <v>601</v>
      </c>
      <c r="D38" s="144">
        <f t="shared" si="0"/>
        <v>0</v>
      </c>
      <c r="E38" s="143"/>
      <c r="F38" s="104">
        <f t="shared" si="1"/>
        <v>0</v>
      </c>
      <c r="G38" s="145"/>
      <c r="H38" s="145"/>
      <c r="I38" s="143"/>
      <c r="J38" s="145"/>
      <c r="K38" s="145"/>
      <c r="L38" s="145"/>
      <c r="M38" s="145"/>
      <c r="N38" s="143"/>
      <c r="O38" s="143"/>
      <c r="P38" s="143"/>
      <c r="Q38" s="154"/>
    </row>
    <row r="39" s="18" customFormat="1" ht="18.75" customHeight="1">
      <c r="Q39" s="18" t="s">
        <v>141</v>
      </c>
    </row>
    <row r="40" spans="1:17" s="18" customFormat="1" ht="108">
      <c r="A40" s="55" t="s">
        <v>11</v>
      </c>
      <c r="B40" s="74" t="s">
        <v>5</v>
      </c>
      <c r="C40" s="74" t="s">
        <v>6</v>
      </c>
      <c r="D40" s="72" t="s">
        <v>107</v>
      </c>
      <c r="E40" s="74" t="s">
        <v>105</v>
      </c>
      <c r="F40" s="72" t="s">
        <v>7</v>
      </c>
      <c r="G40" s="74" t="s">
        <v>106</v>
      </c>
      <c r="H40" s="73" t="s">
        <v>8</v>
      </c>
      <c r="I40" s="72" t="s">
        <v>133</v>
      </c>
      <c r="J40" s="72" t="s">
        <v>613</v>
      </c>
      <c r="K40" s="72" t="s">
        <v>614</v>
      </c>
      <c r="L40" s="75" t="s">
        <v>135</v>
      </c>
      <c r="M40" s="75" t="s">
        <v>136</v>
      </c>
      <c r="N40" s="75" t="s">
        <v>9</v>
      </c>
      <c r="O40" s="75" t="s">
        <v>137</v>
      </c>
      <c r="P40" s="75" t="s">
        <v>138</v>
      </c>
      <c r="Q40" s="73" t="s">
        <v>10</v>
      </c>
    </row>
    <row r="41" spans="1:17" s="18" customFormat="1" ht="12.75" thickBot="1">
      <c r="A41" s="13">
        <v>1</v>
      </c>
      <c r="B41" s="19">
        <v>2</v>
      </c>
      <c r="C41" s="19">
        <v>3</v>
      </c>
      <c r="D41" s="55">
        <v>4</v>
      </c>
      <c r="E41" s="55">
        <v>5</v>
      </c>
      <c r="F41" s="55">
        <v>6</v>
      </c>
      <c r="G41" s="55">
        <v>7</v>
      </c>
      <c r="H41" s="19">
        <v>8</v>
      </c>
      <c r="I41" s="19">
        <v>9</v>
      </c>
      <c r="J41" s="55">
        <v>10</v>
      </c>
      <c r="K41" s="55">
        <v>11</v>
      </c>
      <c r="L41" s="55">
        <v>12</v>
      </c>
      <c r="M41" s="55">
        <v>13</v>
      </c>
      <c r="N41" s="55">
        <v>14</v>
      </c>
      <c r="O41" s="55">
        <v>15</v>
      </c>
      <c r="P41" s="55">
        <v>16</v>
      </c>
      <c r="Q41" s="155">
        <v>17</v>
      </c>
    </row>
    <row r="42" spans="1:17" s="18" customFormat="1" ht="12">
      <c r="A42" s="150" t="s">
        <v>198</v>
      </c>
      <c r="B42" s="156" t="s">
        <v>250</v>
      </c>
      <c r="C42" s="157" t="s">
        <v>18</v>
      </c>
      <c r="D42" s="123">
        <f aca="true" t="shared" si="5" ref="D42:D59">F42+Q42-E42</f>
        <v>1322116.01</v>
      </c>
      <c r="E42" s="188"/>
      <c r="F42" s="123">
        <f aca="true" t="shared" si="6" ref="F42:F59">H42+I42+J42+K42+L42+M42+N42+O42+P42-G42</f>
        <v>1322116.01</v>
      </c>
      <c r="G42" s="158"/>
      <c r="H42" s="158"/>
      <c r="I42" s="158"/>
      <c r="J42" s="158"/>
      <c r="K42" s="158"/>
      <c r="L42" s="158"/>
      <c r="M42" s="158"/>
      <c r="N42" s="159">
        <v>1308869.4</v>
      </c>
      <c r="O42" s="159">
        <v>13246.61</v>
      </c>
      <c r="P42" s="159">
        <v>0</v>
      </c>
      <c r="Q42" s="160"/>
    </row>
    <row r="43" spans="1:17" s="18" customFormat="1" ht="48">
      <c r="A43" s="60" t="s">
        <v>199</v>
      </c>
      <c r="B43" s="22" t="s">
        <v>251</v>
      </c>
      <c r="C43" s="23" t="s">
        <v>25</v>
      </c>
      <c r="D43" s="95">
        <f t="shared" si="5"/>
        <v>13246.61</v>
      </c>
      <c r="E43" s="153"/>
      <c r="F43" s="95">
        <f t="shared" si="6"/>
        <v>13246.61</v>
      </c>
      <c r="G43" s="109"/>
      <c r="H43" s="109"/>
      <c r="I43" s="109"/>
      <c r="J43" s="109"/>
      <c r="K43" s="109"/>
      <c r="L43" s="109"/>
      <c r="M43" s="109"/>
      <c r="N43" s="101"/>
      <c r="O43" s="101">
        <v>13246.61</v>
      </c>
      <c r="P43" s="101"/>
      <c r="Q43" s="147"/>
    </row>
    <row r="44" spans="1:17" s="18" customFormat="1" ht="24">
      <c r="A44" s="60" t="s">
        <v>201</v>
      </c>
      <c r="B44" s="20" t="s">
        <v>252</v>
      </c>
      <c r="C44" s="21" t="s">
        <v>27</v>
      </c>
      <c r="D44" s="89">
        <f t="shared" si="5"/>
        <v>0</v>
      </c>
      <c r="E44" s="91"/>
      <c r="F44" s="95">
        <f t="shared" si="6"/>
        <v>0</v>
      </c>
      <c r="G44" s="91"/>
      <c r="H44" s="91"/>
      <c r="I44" s="91"/>
      <c r="J44" s="91"/>
      <c r="K44" s="91"/>
      <c r="L44" s="91"/>
      <c r="M44" s="91"/>
      <c r="N44" s="92"/>
      <c r="O44" s="92"/>
      <c r="P44" s="92"/>
      <c r="Q44" s="93"/>
    </row>
    <row r="45" spans="1:17" s="18" customFormat="1" ht="22.5" customHeight="1">
      <c r="A45" s="60" t="s">
        <v>202</v>
      </c>
      <c r="B45" s="20" t="s">
        <v>253</v>
      </c>
      <c r="C45" s="21" t="s">
        <v>29</v>
      </c>
      <c r="D45" s="89">
        <f t="shared" si="5"/>
        <v>0</v>
      </c>
      <c r="E45" s="109"/>
      <c r="F45" s="95">
        <f t="shared" si="6"/>
        <v>0</v>
      </c>
      <c r="G45" s="109"/>
      <c r="H45" s="109"/>
      <c r="I45" s="91"/>
      <c r="J45" s="91"/>
      <c r="K45" s="91"/>
      <c r="L45" s="91"/>
      <c r="M45" s="91"/>
      <c r="N45" s="92"/>
      <c r="O45" s="92"/>
      <c r="P45" s="101"/>
      <c r="Q45" s="93"/>
    </row>
    <row r="46" spans="1:17" s="18" customFormat="1" ht="24">
      <c r="A46" s="60" t="s">
        <v>203</v>
      </c>
      <c r="B46" s="20" t="s">
        <v>254</v>
      </c>
      <c r="C46" s="21" t="s">
        <v>31</v>
      </c>
      <c r="D46" s="89">
        <f t="shared" si="5"/>
        <v>0</v>
      </c>
      <c r="E46" s="109"/>
      <c r="F46" s="95">
        <f t="shared" si="6"/>
        <v>0</v>
      </c>
      <c r="G46" s="109"/>
      <c r="H46" s="109"/>
      <c r="I46" s="91"/>
      <c r="J46" s="91"/>
      <c r="K46" s="91"/>
      <c r="L46" s="91"/>
      <c r="M46" s="91"/>
      <c r="N46" s="92"/>
      <c r="O46" s="92"/>
      <c r="P46" s="101"/>
      <c r="Q46" s="93"/>
    </row>
    <row r="47" spans="1:17" s="18" customFormat="1" ht="12">
      <c r="A47" s="60" t="s">
        <v>204</v>
      </c>
      <c r="B47" s="20" t="s">
        <v>255</v>
      </c>
      <c r="C47" s="21" t="s">
        <v>200</v>
      </c>
      <c r="D47" s="89">
        <f t="shared" si="5"/>
        <v>1308869.4</v>
      </c>
      <c r="E47" s="109"/>
      <c r="F47" s="95">
        <f t="shared" si="6"/>
        <v>1308869.4</v>
      </c>
      <c r="G47" s="109"/>
      <c r="H47" s="109"/>
      <c r="I47" s="91"/>
      <c r="J47" s="91"/>
      <c r="K47" s="91"/>
      <c r="L47" s="91"/>
      <c r="M47" s="91"/>
      <c r="N47" s="92">
        <v>1308869.4</v>
      </c>
      <c r="O47" s="92"/>
      <c r="P47" s="101"/>
      <c r="Q47" s="93"/>
    </row>
    <row r="48" spans="1:17" s="18" customFormat="1" ht="24">
      <c r="A48" s="59" t="s">
        <v>257</v>
      </c>
      <c r="B48" s="37" t="s">
        <v>256</v>
      </c>
      <c r="C48" s="38" t="s">
        <v>19</v>
      </c>
      <c r="D48" s="89">
        <f t="shared" si="5"/>
        <v>218729085.06</v>
      </c>
      <c r="E48" s="95">
        <f>E49+E50+E51+E52+E53+E54+E55+E56</f>
        <v>0</v>
      </c>
      <c r="F48" s="95">
        <f t="shared" si="6"/>
        <v>218729085.06</v>
      </c>
      <c r="G48" s="95">
        <f aca="true" t="shared" si="7" ref="G48:Q48">G49+G50+G51+G52+G53+G54+G55+G56</f>
        <v>20198048</v>
      </c>
      <c r="H48" s="95">
        <f t="shared" si="7"/>
        <v>0</v>
      </c>
      <c r="I48" s="95">
        <f t="shared" si="7"/>
        <v>0</v>
      </c>
      <c r="J48" s="95">
        <f t="shared" si="7"/>
        <v>0</v>
      </c>
      <c r="K48" s="95">
        <f t="shared" si="7"/>
        <v>0</v>
      </c>
      <c r="L48" s="95">
        <f t="shared" si="7"/>
        <v>0</v>
      </c>
      <c r="M48" s="95">
        <f t="shared" si="7"/>
        <v>0</v>
      </c>
      <c r="N48" s="95">
        <f t="shared" si="7"/>
        <v>196141125.69</v>
      </c>
      <c r="O48" s="95">
        <f t="shared" si="7"/>
        <v>17809127.91</v>
      </c>
      <c r="P48" s="95">
        <f t="shared" si="7"/>
        <v>24976879.46</v>
      </c>
      <c r="Q48" s="189">
        <f t="shared" si="7"/>
        <v>0</v>
      </c>
    </row>
    <row r="49" spans="1:17" s="18" customFormat="1" ht="36">
      <c r="A49" s="65" t="s">
        <v>259</v>
      </c>
      <c r="B49" s="20" t="s">
        <v>258</v>
      </c>
      <c r="C49" s="21" t="s">
        <v>20</v>
      </c>
      <c r="D49" s="89">
        <f t="shared" si="5"/>
        <v>218479085.06</v>
      </c>
      <c r="E49" s="91"/>
      <c r="F49" s="95">
        <f t="shared" si="6"/>
        <v>218479085.06</v>
      </c>
      <c r="G49" s="91">
        <v>20198048</v>
      </c>
      <c r="H49" s="91"/>
      <c r="I49" s="92"/>
      <c r="J49" s="91"/>
      <c r="K49" s="91"/>
      <c r="L49" s="91"/>
      <c r="M49" s="91"/>
      <c r="N49" s="101">
        <v>196141125.69</v>
      </c>
      <c r="O49" s="101">
        <v>17609127.91</v>
      </c>
      <c r="P49" s="101">
        <v>24926879.46</v>
      </c>
      <c r="Q49" s="93"/>
    </row>
    <row r="50" spans="1:17" s="18" customFormat="1" ht="36">
      <c r="A50" s="65" t="s">
        <v>261</v>
      </c>
      <c r="B50" s="20" t="s">
        <v>260</v>
      </c>
      <c r="C50" s="21" t="s">
        <v>21</v>
      </c>
      <c r="D50" s="89">
        <f t="shared" si="5"/>
        <v>0</v>
      </c>
      <c r="E50" s="97"/>
      <c r="F50" s="95">
        <f t="shared" si="6"/>
        <v>0</v>
      </c>
      <c r="G50" s="97"/>
      <c r="H50" s="97"/>
      <c r="I50" s="98"/>
      <c r="J50" s="97"/>
      <c r="K50" s="97"/>
      <c r="L50" s="97"/>
      <c r="M50" s="97"/>
      <c r="N50" s="120"/>
      <c r="O50" s="120"/>
      <c r="P50" s="120"/>
      <c r="Q50" s="99"/>
    </row>
    <row r="51" spans="1:17" s="18" customFormat="1" ht="24">
      <c r="A51" s="65" t="s">
        <v>264</v>
      </c>
      <c r="B51" s="179" t="s">
        <v>262</v>
      </c>
      <c r="C51" s="180" t="s">
        <v>263</v>
      </c>
      <c r="D51" s="89">
        <f t="shared" si="5"/>
        <v>250000</v>
      </c>
      <c r="E51" s="97"/>
      <c r="F51" s="95">
        <f t="shared" si="6"/>
        <v>250000</v>
      </c>
      <c r="G51" s="97"/>
      <c r="H51" s="97"/>
      <c r="I51" s="98"/>
      <c r="J51" s="97"/>
      <c r="K51" s="97"/>
      <c r="L51" s="97"/>
      <c r="M51" s="97"/>
      <c r="N51" s="120"/>
      <c r="O51" s="120">
        <v>200000</v>
      </c>
      <c r="P51" s="120">
        <v>50000</v>
      </c>
      <c r="Q51" s="99"/>
    </row>
    <row r="52" spans="1:17" s="18" customFormat="1" ht="36">
      <c r="A52" s="65" t="s">
        <v>265</v>
      </c>
      <c r="B52" s="179" t="s">
        <v>266</v>
      </c>
      <c r="C52" s="180" t="s">
        <v>267</v>
      </c>
      <c r="D52" s="89">
        <f t="shared" si="5"/>
        <v>0</v>
      </c>
      <c r="E52" s="97"/>
      <c r="F52" s="95">
        <f t="shared" si="6"/>
        <v>0</v>
      </c>
      <c r="G52" s="97"/>
      <c r="H52" s="97"/>
      <c r="I52" s="98"/>
      <c r="J52" s="97"/>
      <c r="K52" s="97"/>
      <c r="L52" s="97"/>
      <c r="M52" s="97"/>
      <c r="N52" s="120"/>
      <c r="O52" s="120"/>
      <c r="P52" s="120"/>
      <c r="Q52" s="99"/>
    </row>
    <row r="53" spans="1:17" s="18" customFormat="1" ht="24">
      <c r="A53" s="65" t="s">
        <v>268</v>
      </c>
      <c r="B53" s="179" t="s">
        <v>269</v>
      </c>
      <c r="C53" s="180" t="s">
        <v>270</v>
      </c>
      <c r="D53" s="89">
        <f t="shared" si="5"/>
        <v>0</v>
      </c>
      <c r="E53" s="97"/>
      <c r="F53" s="95">
        <f t="shared" si="6"/>
        <v>0</v>
      </c>
      <c r="G53" s="97"/>
      <c r="H53" s="97"/>
      <c r="I53" s="98"/>
      <c r="J53" s="97"/>
      <c r="K53" s="97"/>
      <c r="L53" s="97"/>
      <c r="M53" s="97"/>
      <c r="N53" s="120"/>
      <c r="O53" s="120"/>
      <c r="P53" s="120"/>
      <c r="Q53" s="99"/>
    </row>
    <row r="54" spans="1:17" s="18" customFormat="1" ht="24">
      <c r="A54" s="65" t="s">
        <v>272</v>
      </c>
      <c r="B54" s="179" t="s">
        <v>273</v>
      </c>
      <c r="C54" s="180" t="s">
        <v>275</v>
      </c>
      <c r="D54" s="89">
        <f t="shared" si="5"/>
        <v>0</v>
      </c>
      <c r="E54" s="97"/>
      <c r="F54" s="95">
        <f t="shared" si="6"/>
        <v>0</v>
      </c>
      <c r="G54" s="97"/>
      <c r="H54" s="97"/>
      <c r="I54" s="98"/>
      <c r="J54" s="97"/>
      <c r="K54" s="97"/>
      <c r="L54" s="97"/>
      <c r="M54" s="97"/>
      <c r="N54" s="120"/>
      <c r="O54" s="120"/>
      <c r="P54" s="120"/>
      <c r="Q54" s="99"/>
    </row>
    <row r="55" spans="1:17" s="18" customFormat="1" ht="45.75" customHeight="1">
      <c r="A55" s="65" t="s">
        <v>277</v>
      </c>
      <c r="B55" s="179" t="s">
        <v>274</v>
      </c>
      <c r="C55" s="180" t="s">
        <v>276</v>
      </c>
      <c r="D55" s="89">
        <f t="shared" si="5"/>
        <v>0</v>
      </c>
      <c r="E55" s="97"/>
      <c r="F55" s="95">
        <f t="shared" si="6"/>
        <v>0</v>
      </c>
      <c r="G55" s="97"/>
      <c r="H55" s="97"/>
      <c r="I55" s="98"/>
      <c r="J55" s="97"/>
      <c r="K55" s="97"/>
      <c r="L55" s="97"/>
      <c r="M55" s="97"/>
      <c r="N55" s="120"/>
      <c r="O55" s="120"/>
      <c r="P55" s="120"/>
      <c r="Q55" s="99"/>
    </row>
    <row r="56" spans="1:17" s="18" customFormat="1" ht="43.5" customHeight="1">
      <c r="A56" s="65" t="s">
        <v>278</v>
      </c>
      <c r="B56" s="24" t="s">
        <v>271</v>
      </c>
      <c r="C56" s="25" t="s">
        <v>279</v>
      </c>
      <c r="D56" s="89">
        <f t="shared" si="5"/>
        <v>0</v>
      </c>
      <c r="E56" s="91"/>
      <c r="F56" s="95">
        <f t="shared" si="6"/>
        <v>0</v>
      </c>
      <c r="G56" s="91"/>
      <c r="H56" s="91"/>
      <c r="I56" s="92"/>
      <c r="J56" s="91"/>
      <c r="K56" s="91"/>
      <c r="L56" s="91"/>
      <c r="M56" s="91"/>
      <c r="N56" s="101"/>
      <c r="O56" s="101"/>
      <c r="P56" s="101"/>
      <c r="Q56" s="93"/>
    </row>
    <row r="57" spans="1:17" s="18" customFormat="1" ht="22.5" customHeight="1">
      <c r="A57" s="59" t="s">
        <v>281</v>
      </c>
      <c r="B57" s="148" t="s">
        <v>280</v>
      </c>
      <c r="C57" s="149" t="s">
        <v>22</v>
      </c>
      <c r="D57" s="89">
        <f t="shared" si="5"/>
        <v>18286800</v>
      </c>
      <c r="E57" s="89">
        <f>E58+E59+E63+E64+E65+E66+E67</f>
        <v>0</v>
      </c>
      <c r="F57" s="95">
        <f t="shared" si="6"/>
        <v>18286800</v>
      </c>
      <c r="G57" s="89">
        <f aca="true" t="shared" si="8" ref="G57:Q57">G58+G59+G63+G64+G65+G66+G67</f>
        <v>0</v>
      </c>
      <c r="H57" s="89">
        <f t="shared" si="8"/>
        <v>0</v>
      </c>
      <c r="I57" s="89">
        <f t="shared" si="8"/>
        <v>0</v>
      </c>
      <c r="J57" s="89">
        <f t="shared" si="8"/>
        <v>0</v>
      </c>
      <c r="K57" s="89">
        <f t="shared" si="8"/>
        <v>0</v>
      </c>
      <c r="L57" s="89">
        <f t="shared" si="8"/>
        <v>0</v>
      </c>
      <c r="M57" s="89">
        <f t="shared" si="8"/>
        <v>0</v>
      </c>
      <c r="N57" s="89">
        <f t="shared" si="8"/>
        <v>0</v>
      </c>
      <c r="O57" s="89">
        <f t="shared" si="8"/>
        <v>18286800</v>
      </c>
      <c r="P57" s="89">
        <f t="shared" si="8"/>
        <v>0</v>
      </c>
      <c r="Q57" s="187">
        <f t="shared" si="8"/>
        <v>0</v>
      </c>
    </row>
    <row r="58" spans="1:17" s="18" customFormat="1" ht="48">
      <c r="A58" s="152" t="s">
        <v>282</v>
      </c>
      <c r="B58" s="128" t="s">
        <v>283</v>
      </c>
      <c r="C58" s="181" t="s">
        <v>33</v>
      </c>
      <c r="D58" s="89">
        <f t="shared" si="5"/>
        <v>18286800</v>
      </c>
      <c r="E58" s="91"/>
      <c r="F58" s="95">
        <f t="shared" si="6"/>
        <v>18286800</v>
      </c>
      <c r="G58" s="91"/>
      <c r="H58" s="91"/>
      <c r="I58" s="92"/>
      <c r="J58" s="91"/>
      <c r="K58" s="91"/>
      <c r="L58" s="91"/>
      <c r="M58" s="91"/>
      <c r="N58" s="101"/>
      <c r="O58" s="101">
        <v>18286800</v>
      </c>
      <c r="P58" s="101"/>
      <c r="Q58" s="93"/>
    </row>
    <row r="59" spans="1:17" s="18" customFormat="1" ht="36.75" thickBot="1">
      <c r="A59" s="152" t="s">
        <v>285</v>
      </c>
      <c r="B59" s="130" t="s">
        <v>284</v>
      </c>
      <c r="C59" s="131" t="s">
        <v>36</v>
      </c>
      <c r="D59" s="104">
        <f t="shared" si="5"/>
        <v>0</v>
      </c>
      <c r="E59" s="106"/>
      <c r="F59" s="104">
        <f t="shared" si="6"/>
        <v>0</v>
      </c>
      <c r="G59" s="106"/>
      <c r="H59" s="106"/>
      <c r="I59" s="105"/>
      <c r="J59" s="106"/>
      <c r="K59" s="106"/>
      <c r="L59" s="106"/>
      <c r="M59" s="106"/>
      <c r="N59" s="105"/>
      <c r="O59" s="105"/>
      <c r="P59" s="105"/>
      <c r="Q59" s="107"/>
    </row>
    <row r="60" s="18" customFormat="1" ht="12">
      <c r="Q60" s="18" t="s">
        <v>142</v>
      </c>
    </row>
    <row r="61" spans="1:17" s="18" customFormat="1" ht="108">
      <c r="A61" s="55" t="s">
        <v>11</v>
      </c>
      <c r="B61" s="74" t="s">
        <v>5</v>
      </c>
      <c r="C61" s="74" t="s">
        <v>6</v>
      </c>
      <c r="D61" s="72" t="s">
        <v>107</v>
      </c>
      <c r="E61" s="74" t="s">
        <v>105</v>
      </c>
      <c r="F61" s="72" t="s">
        <v>7</v>
      </c>
      <c r="G61" s="74" t="s">
        <v>106</v>
      </c>
      <c r="H61" s="73" t="s">
        <v>8</v>
      </c>
      <c r="I61" s="72" t="s">
        <v>133</v>
      </c>
      <c r="J61" s="72" t="s">
        <v>613</v>
      </c>
      <c r="K61" s="72" t="s">
        <v>614</v>
      </c>
      <c r="L61" s="75" t="s">
        <v>135</v>
      </c>
      <c r="M61" s="75" t="s">
        <v>136</v>
      </c>
      <c r="N61" s="75" t="s">
        <v>9</v>
      </c>
      <c r="O61" s="75" t="s">
        <v>137</v>
      </c>
      <c r="P61" s="75" t="s">
        <v>138</v>
      </c>
      <c r="Q61" s="73" t="s">
        <v>10</v>
      </c>
    </row>
    <row r="62" spans="1:17" s="18" customFormat="1" ht="12.75" thickBot="1">
      <c r="A62" s="13">
        <v>1</v>
      </c>
      <c r="B62" s="19">
        <v>2</v>
      </c>
      <c r="C62" s="19">
        <v>3</v>
      </c>
      <c r="D62" s="55">
        <v>4</v>
      </c>
      <c r="E62" s="55">
        <v>5</v>
      </c>
      <c r="F62" s="55">
        <v>6</v>
      </c>
      <c r="G62" s="55">
        <v>7</v>
      </c>
      <c r="H62" s="19">
        <v>8</v>
      </c>
      <c r="I62" s="19">
        <v>9</v>
      </c>
      <c r="J62" s="55">
        <v>10</v>
      </c>
      <c r="K62" s="55">
        <v>11</v>
      </c>
      <c r="L62" s="55">
        <v>12</v>
      </c>
      <c r="M62" s="55">
        <v>13</v>
      </c>
      <c r="N62" s="55">
        <v>14</v>
      </c>
      <c r="O62" s="55">
        <v>15</v>
      </c>
      <c r="P62" s="55">
        <v>16</v>
      </c>
      <c r="Q62" s="155">
        <v>17</v>
      </c>
    </row>
    <row r="63" spans="1:17" s="18" customFormat="1" ht="22.5" customHeight="1">
      <c r="A63" s="161" t="s">
        <v>287</v>
      </c>
      <c r="B63" s="182" t="s">
        <v>286</v>
      </c>
      <c r="C63" s="183" t="s">
        <v>38</v>
      </c>
      <c r="D63" s="111">
        <f aca="true" t="shared" si="9" ref="D63:D89">F63+Q63-E63</f>
        <v>0</v>
      </c>
      <c r="E63" s="158"/>
      <c r="F63" s="123">
        <f aca="true" t="shared" si="10" ref="F63:F89">H63+I63+J63+K63+L63+M63+N63+O63+P63-G63</f>
        <v>0</v>
      </c>
      <c r="G63" s="158"/>
      <c r="H63" s="158"/>
      <c r="I63" s="159"/>
      <c r="J63" s="158"/>
      <c r="K63" s="158"/>
      <c r="L63" s="158"/>
      <c r="M63" s="158"/>
      <c r="N63" s="159"/>
      <c r="O63" s="159"/>
      <c r="P63" s="159"/>
      <c r="Q63" s="160"/>
    </row>
    <row r="64" spans="1:17" s="18" customFormat="1" ht="36">
      <c r="A64" s="152" t="s">
        <v>288</v>
      </c>
      <c r="B64" s="179" t="s">
        <v>289</v>
      </c>
      <c r="C64" s="180" t="s">
        <v>290</v>
      </c>
      <c r="D64" s="102">
        <f t="shared" si="9"/>
        <v>0</v>
      </c>
      <c r="E64" s="109"/>
      <c r="F64" s="95">
        <f t="shared" si="10"/>
        <v>0</v>
      </c>
      <c r="G64" s="91"/>
      <c r="H64" s="91"/>
      <c r="I64" s="92"/>
      <c r="J64" s="91"/>
      <c r="K64" s="91"/>
      <c r="L64" s="91"/>
      <c r="M64" s="91"/>
      <c r="N64" s="92"/>
      <c r="O64" s="92"/>
      <c r="P64" s="92"/>
      <c r="Q64" s="93"/>
    </row>
    <row r="65" spans="1:17" s="18" customFormat="1" ht="36">
      <c r="A65" s="152" t="s">
        <v>295</v>
      </c>
      <c r="B65" s="179" t="s">
        <v>291</v>
      </c>
      <c r="C65" s="180" t="s">
        <v>293</v>
      </c>
      <c r="D65" s="102">
        <f t="shared" si="9"/>
        <v>0</v>
      </c>
      <c r="E65" s="109"/>
      <c r="F65" s="95">
        <f t="shared" si="10"/>
        <v>0</v>
      </c>
      <c r="G65" s="91"/>
      <c r="H65" s="91"/>
      <c r="I65" s="92"/>
      <c r="J65" s="91"/>
      <c r="K65" s="91"/>
      <c r="L65" s="91"/>
      <c r="M65" s="91"/>
      <c r="N65" s="92"/>
      <c r="O65" s="92"/>
      <c r="P65" s="92"/>
      <c r="Q65" s="93"/>
    </row>
    <row r="66" spans="1:17" s="18" customFormat="1" ht="24">
      <c r="A66" s="152" t="s">
        <v>296</v>
      </c>
      <c r="B66" s="179" t="s">
        <v>292</v>
      </c>
      <c r="C66" s="180" t="s">
        <v>294</v>
      </c>
      <c r="D66" s="102">
        <f t="shared" si="9"/>
        <v>0</v>
      </c>
      <c r="E66" s="109"/>
      <c r="F66" s="95">
        <f t="shared" si="10"/>
        <v>0</v>
      </c>
      <c r="G66" s="91"/>
      <c r="H66" s="91"/>
      <c r="I66" s="92"/>
      <c r="J66" s="91"/>
      <c r="K66" s="91"/>
      <c r="L66" s="91"/>
      <c r="M66" s="91"/>
      <c r="N66" s="92"/>
      <c r="O66" s="92"/>
      <c r="P66" s="92"/>
      <c r="Q66" s="93"/>
    </row>
    <row r="67" spans="1:17" s="18" customFormat="1" ht="48" customHeight="1">
      <c r="A67" s="152" t="s">
        <v>299</v>
      </c>
      <c r="B67" s="179" t="s">
        <v>297</v>
      </c>
      <c r="C67" s="180" t="s">
        <v>298</v>
      </c>
      <c r="D67" s="102">
        <f t="shared" si="9"/>
        <v>0</v>
      </c>
      <c r="E67" s="109"/>
      <c r="F67" s="95">
        <f t="shared" si="10"/>
        <v>0</v>
      </c>
      <c r="G67" s="91"/>
      <c r="H67" s="91"/>
      <c r="I67" s="92"/>
      <c r="J67" s="91"/>
      <c r="K67" s="91"/>
      <c r="L67" s="91"/>
      <c r="M67" s="91"/>
      <c r="N67" s="92"/>
      <c r="O67" s="92"/>
      <c r="P67" s="92"/>
      <c r="Q67" s="93"/>
    </row>
    <row r="68" spans="1:17" s="18" customFormat="1" ht="22.5" customHeight="1">
      <c r="A68" s="59" t="s">
        <v>300</v>
      </c>
      <c r="B68" s="37" t="s">
        <v>301</v>
      </c>
      <c r="C68" s="38"/>
      <c r="D68" s="89">
        <f t="shared" si="9"/>
        <v>322860</v>
      </c>
      <c r="E68" s="100">
        <f>E69+E70+E71</f>
        <v>0</v>
      </c>
      <c r="F68" s="95">
        <f t="shared" si="10"/>
        <v>322860</v>
      </c>
      <c r="G68" s="100">
        <f aca="true" t="shared" si="11" ref="G68:Q68">G69+G70+G71</f>
        <v>0</v>
      </c>
      <c r="H68" s="100">
        <f t="shared" si="11"/>
        <v>0</v>
      </c>
      <c r="I68" s="100">
        <f t="shared" si="11"/>
        <v>0</v>
      </c>
      <c r="J68" s="100">
        <f t="shared" si="11"/>
        <v>0</v>
      </c>
      <c r="K68" s="100">
        <f t="shared" si="11"/>
        <v>0</v>
      </c>
      <c r="L68" s="100">
        <f t="shared" si="11"/>
        <v>0</v>
      </c>
      <c r="M68" s="100">
        <f t="shared" si="11"/>
        <v>0</v>
      </c>
      <c r="N68" s="100">
        <f t="shared" si="11"/>
        <v>0</v>
      </c>
      <c r="O68" s="100">
        <f t="shared" si="11"/>
        <v>0</v>
      </c>
      <c r="P68" s="100">
        <f t="shared" si="11"/>
        <v>322860</v>
      </c>
      <c r="Q68" s="90">
        <f t="shared" si="11"/>
        <v>0</v>
      </c>
    </row>
    <row r="69" spans="1:17" s="18" customFormat="1" ht="24">
      <c r="A69" s="71" t="s">
        <v>305</v>
      </c>
      <c r="B69" s="22" t="s">
        <v>302</v>
      </c>
      <c r="C69" s="23" t="s">
        <v>41</v>
      </c>
      <c r="D69" s="89">
        <f t="shared" si="9"/>
        <v>0</v>
      </c>
      <c r="E69" s="91"/>
      <c r="F69" s="95">
        <f t="shared" si="10"/>
        <v>0</v>
      </c>
      <c r="G69" s="91"/>
      <c r="H69" s="91"/>
      <c r="I69" s="92"/>
      <c r="J69" s="91"/>
      <c r="K69" s="91"/>
      <c r="L69" s="91"/>
      <c r="M69" s="92"/>
      <c r="N69" s="101"/>
      <c r="O69" s="101"/>
      <c r="P69" s="101"/>
      <c r="Q69" s="93"/>
    </row>
    <row r="70" spans="1:17" s="18" customFormat="1" ht="12">
      <c r="A70" s="71" t="s">
        <v>306</v>
      </c>
      <c r="B70" s="22" t="s">
        <v>303</v>
      </c>
      <c r="C70" s="21" t="s">
        <v>205</v>
      </c>
      <c r="D70" s="89">
        <f t="shared" si="9"/>
        <v>322860</v>
      </c>
      <c r="E70" s="91"/>
      <c r="F70" s="95">
        <f t="shared" si="10"/>
        <v>322860</v>
      </c>
      <c r="G70" s="91"/>
      <c r="H70" s="91"/>
      <c r="I70" s="92"/>
      <c r="J70" s="91"/>
      <c r="K70" s="91"/>
      <c r="L70" s="91"/>
      <c r="M70" s="92"/>
      <c r="N70" s="101"/>
      <c r="O70" s="101"/>
      <c r="P70" s="101">
        <v>322860</v>
      </c>
      <c r="Q70" s="93"/>
    </row>
    <row r="71" spans="1:17" s="18" customFormat="1" ht="19.5" customHeight="1">
      <c r="A71" s="71" t="s">
        <v>307</v>
      </c>
      <c r="B71" s="20" t="s">
        <v>304</v>
      </c>
      <c r="C71" s="21" t="s">
        <v>32</v>
      </c>
      <c r="D71" s="89">
        <f t="shared" si="9"/>
        <v>0</v>
      </c>
      <c r="E71" s="91"/>
      <c r="F71" s="95">
        <f t="shared" si="10"/>
        <v>0</v>
      </c>
      <c r="G71" s="91"/>
      <c r="H71" s="91"/>
      <c r="I71" s="92"/>
      <c r="J71" s="91"/>
      <c r="K71" s="91"/>
      <c r="L71" s="91"/>
      <c r="M71" s="92"/>
      <c r="N71" s="101"/>
      <c r="O71" s="101"/>
      <c r="P71" s="101"/>
      <c r="Q71" s="93"/>
    </row>
    <row r="72" spans="1:17" s="18" customFormat="1" ht="19.5" customHeight="1">
      <c r="A72" s="58" t="s">
        <v>109</v>
      </c>
      <c r="B72" s="37" t="s">
        <v>308</v>
      </c>
      <c r="C72" s="38"/>
      <c r="D72" s="89">
        <f t="shared" si="9"/>
        <v>2315071.02</v>
      </c>
      <c r="E72" s="100">
        <f>E73+E87</f>
        <v>0</v>
      </c>
      <c r="F72" s="95">
        <f t="shared" si="10"/>
        <v>2315071.02</v>
      </c>
      <c r="G72" s="100">
        <f aca="true" t="shared" si="12" ref="G72:Q72">G73+G87</f>
        <v>0</v>
      </c>
      <c r="H72" s="100">
        <f t="shared" si="12"/>
        <v>0</v>
      </c>
      <c r="I72" s="100">
        <f t="shared" si="12"/>
        <v>0</v>
      </c>
      <c r="J72" s="100">
        <f t="shared" si="12"/>
        <v>0</v>
      </c>
      <c r="K72" s="100">
        <f t="shared" si="12"/>
        <v>0</v>
      </c>
      <c r="L72" s="100">
        <f t="shared" si="12"/>
        <v>0</v>
      </c>
      <c r="M72" s="100">
        <f t="shared" si="12"/>
        <v>0</v>
      </c>
      <c r="N72" s="100">
        <f t="shared" si="12"/>
        <v>1192527.84</v>
      </c>
      <c r="O72" s="100">
        <f t="shared" si="12"/>
        <v>1037854.38</v>
      </c>
      <c r="P72" s="100">
        <f t="shared" si="12"/>
        <v>84688.8</v>
      </c>
      <c r="Q72" s="90">
        <f t="shared" si="12"/>
        <v>0</v>
      </c>
    </row>
    <row r="73" spans="1:17" s="18" customFormat="1" ht="21.75" customHeight="1">
      <c r="A73" s="63" t="s">
        <v>206</v>
      </c>
      <c r="B73" s="37" t="s">
        <v>309</v>
      </c>
      <c r="C73" s="38" t="s">
        <v>24</v>
      </c>
      <c r="D73" s="89">
        <f t="shared" si="9"/>
        <v>2315071.02</v>
      </c>
      <c r="E73" s="100">
        <f>E74+E75+E76+E77+E85</f>
        <v>0</v>
      </c>
      <c r="F73" s="95">
        <f t="shared" si="10"/>
        <v>2315071.02</v>
      </c>
      <c r="G73" s="100">
        <f aca="true" t="shared" si="13" ref="G73:Q73">G74+G75+G76+G77+G85</f>
        <v>0</v>
      </c>
      <c r="H73" s="100">
        <f t="shared" si="13"/>
        <v>0</v>
      </c>
      <c r="I73" s="100">
        <f t="shared" si="13"/>
        <v>0</v>
      </c>
      <c r="J73" s="100">
        <f t="shared" si="13"/>
        <v>0</v>
      </c>
      <c r="K73" s="100">
        <f t="shared" si="13"/>
        <v>0</v>
      </c>
      <c r="L73" s="100">
        <f t="shared" si="13"/>
        <v>0</v>
      </c>
      <c r="M73" s="100">
        <f t="shared" si="13"/>
        <v>0</v>
      </c>
      <c r="N73" s="100">
        <f t="shared" si="13"/>
        <v>1192527.84</v>
      </c>
      <c r="O73" s="100">
        <f t="shared" si="13"/>
        <v>1037854.38</v>
      </c>
      <c r="P73" s="100">
        <f t="shared" si="13"/>
        <v>84688.8</v>
      </c>
      <c r="Q73" s="90">
        <f t="shared" si="13"/>
        <v>0</v>
      </c>
    </row>
    <row r="74" spans="1:17" s="18" customFormat="1" ht="24">
      <c r="A74" s="60" t="s">
        <v>110</v>
      </c>
      <c r="B74" s="20" t="s">
        <v>310</v>
      </c>
      <c r="C74" s="21" t="s">
        <v>26</v>
      </c>
      <c r="D74" s="89">
        <f t="shared" si="9"/>
        <v>114688.8</v>
      </c>
      <c r="E74" s="92"/>
      <c r="F74" s="95">
        <f t="shared" si="10"/>
        <v>114688.8</v>
      </c>
      <c r="G74" s="92"/>
      <c r="H74" s="91"/>
      <c r="I74" s="92"/>
      <c r="J74" s="91"/>
      <c r="K74" s="91"/>
      <c r="L74" s="91"/>
      <c r="M74" s="91"/>
      <c r="N74" s="101">
        <v>30000</v>
      </c>
      <c r="O74" s="101"/>
      <c r="P74" s="101">
        <v>84688.8</v>
      </c>
      <c r="Q74" s="93"/>
    </row>
    <row r="75" spans="1:17" s="18" customFormat="1" ht="19.5" customHeight="1">
      <c r="A75" s="62" t="s">
        <v>111</v>
      </c>
      <c r="B75" s="22" t="s">
        <v>311</v>
      </c>
      <c r="C75" s="23" t="s">
        <v>28</v>
      </c>
      <c r="D75" s="89">
        <f t="shared" si="9"/>
        <v>0</v>
      </c>
      <c r="E75" s="101"/>
      <c r="F75" s="95">
        <f t="shared" si="10"/>
        <v>0</v>
      </c>
      <c r="G75" s="101"/>
      <c r="H75" s="91"/>
      <c r="I75" s="92"/>
      <c r="J75" s="91"/>
      <c r="K75" s="91"/>
      <c r="L75" s="91"/>
      <c r="M75" s="91"/>
      <c r="N75" s="101"/>
      <c r="O75" s="101"/>
      <c r="P75" s="101"/>
      <c r="Q75" s="93"/>
    </row>
    <row r="76" spans="1:17" s="18" customFormat="1" ht="12">
      <c r="A76" s="62" t="s">
        <v>112</v>
      </c>
      <c r="B76" s="22" t="s">
        <v>312</v>
      </c>
      <c r="C76" s="23" t="s">
        <v>30</v>
      </c>
      <c r="D76" s="89">
        <f t="shared" si="9"/>
        <v>2200382.22</v>
      </c>
      <c r="E76" s="101"/>
      <c r="F76" s="95">
        <f t="shared" si="10"/>
        <v>2200382.22</v>
      </c>
      <c r="G76" s="101"/>
      <c r="H76" s="91"/>
      <c r="I76" s="92"/>
      <c r="J76" s="91"/>
      <c r="K76" s="91"/>
      <c r="L76" s="91"/>
      <c r="M76" s="91"/>
      <c r="N76" s="101">
        <v>1162527.84</v>
      </c>
      <c r="O76" s="101">
        <v>1037854.38</v>
      </c>
      <c r="P76" s="101"/>
      <c r="Q76" s="93"/>
    </row>
    <row r="77" spans="1:17" s="18" customFormat="1" ht="19.5" customHeight="1">
      <c r="A77" s="196" t="s">
        <v>113</v>
      </c>
      <c r="B77" s="148" t="s">
        <v>313</v>
      </c>
      <c r="C77" s="149" t="s">
        <v>32</v>
      </c>
      <c r="D77" s="89">
        <f t="shared" si="9"/>
        <v>0</v>
      </c>
      <c r="E77" s="151">
        <f>E78+E79+E80+E81+E82+E83+E84</f>
        <v>0</v>
      </c>
      <c r="F77" s="95">
        <f t="shared" si="10"/>
        <v>0</v>
      </c>
      <c r="G77" s="151">
        <f aca="true" t="shared" si="14" ref="G77:Q77">G78+G79+G80+G81+G82+G83+G84</f>
        <v>0</v>
      </c>
      <c r="H77" s="151">
        <f t="shared" si="14"/>
        <v>0</v>
      </c>
      <c r="I77" s="151">
        <f t="shared" si="14"/>
        <v>0</v>
      </c>
      <c r="J77" s="151">
        <f t="shared" si="14"/>
        <v>0</v>
      </c>
      <c r="K77" s="151">
        <f t="shared" si="14"/>
        <v>0</v>
      </c>
      <c r="L77" s="151">
        <f t="shared" si="14"/>
        <v>0</v>
      </c>
      <c r="M77" s="151">
        <f t="shared" si="14"/>
        <v>0</v>
      </c>
      <c r="N77" s="151">
        <f t="shared" si="14"/>
        <v>0</v>
      </c>
      <c r="O77" s="151">
        <f t="shared" si="14"/>
        <v>0</v>
      </c>
      <c r="P77" s="151">
        <f t="shared" si="14"/>
        <v>0</v>
      </c>
      <c r="Q77" s="195">
        <f t="shared" si="14"/>
        <v>0</v>
      </c>
    </row>
    <row r="78" spans="1:17" s="18" customFormat="1" ht="36">
      <c r="A78" s="162" t="s">
        <v>314</v>
      </c>
      <c r="B78" s="128" t="s">
        <v>315</v>
      </c>
      <c r="C78" s="181" t="s">
        <v>156</v>
      </c>
      <c r="D78" s="89">
        <f t="shared" si="9"/>
        <v>0</v>
      </c>
      <c r="E78" s="101"/>
      <c r="F78" s="95">
        <f t="shared" si="10"/>
        <v>0</v>
      </c>
      <c r="G78" s="101"/>
      <c r="H78" s="109"/>
      <c r="I78" s="101"/>
      <c r="J78" s="109"/>
      <c r="K78" s="109"/>
      <c r="L78" s="109"/>
      <c r="M78" s="101"/>
      <c r="N78" s="101"/>
      <c r="O78" s="101"/>
      <c r="P78" s="101"/>
      <c r="Q78" s="93"/>
    </row>
    <row r="79" spans="1:17" s="18" customFormat="1" ht="19.5" customHeight="1">
      <c r="A79" s="162" t="s">
        <v>321</v>
      </c>
      <c r="B79" s="128" t="s">
        <v>316</v>
      </c>
      <c r="C79" s="181" t="s">
        <v>157</v>
      </c>
      <c r="D79" s="89">
        <f t="shared" si="9"/>
        <v>0</v>
      </c>
      <c r="E79" s="101"/>
      <c r="F79" s="95">
        <f t="shared" si="10"/>
        <v>0</v>
      </c>
      <c r="G79" s="101"/>
      <c r="H79" s="109"/>
      <c r="I79" s="101"/>
      <c r="J79" s="109"/>
      <c r="K79" s="109"/>
      <c r="L79" s="109"/>
      <c r="M79" s="101"/>
      <c r="N79" s="101"/>
      <c r="O79" s="101"/>
      <c r="P79" s="101"/>
      <c r="Q79" s="93"/>
    </row>
    <row r="80" spans="1:17" s="18" customFormat="1" ht="19.5" customHeight="1">
      <c r="A80" s="162" t="s">
        <v>322</v>
      </c>
      <c r="B80" s="128" t="s">
        <v>317</v>
      </c>
      <c r="C80" s="181" t="s">
        <v>318</v>
      </c>
      <c r="D80" s="89">
        <f t="shared" si="9"/>
        <v>0</v>
      </c>
      <c r="E80" s="101"/>
      <c r="F80" s="95">
        <f t="shared" si="10"/>
        <v>0</v>
      </c>
      <c r="G80" s="101"/>
      <c r="H80" s="109"/>
      <c r="I80" s="101"/>
      <c r="J80" s="109"/>
      <c r="K80" s="109"/>
      <c r="L80" s="109"/>
      <c r="M80" s="101"/>
      <c r="N80" s="101"/>
      <c r="O80" s="101"/>
      <c r="P80" s="101"/>
      <c r="Q80" s="93"/>
    </row>
    <row r="81" spans="1:17" s="18" customFormat="1" ht="19.5" customHeight="1">
      <c r="A81" s="162" t="s">
        <v>327</v>
      </c>
      <c r="B81" s="128" t="s">
        <v>319</v>
      </c>
      <c r="C81" s="181" t="s">
        <v>320</v>
      </c>
      <c r="D81" s="89">
        <f t="shared" si="9"/>
        <v>0</v>
      </c>
      <c r="E81" s="101"/>
      <c r="F81" s="95">
        <f t="shared" si="10"/>
        <v>0</v>
      </c>
      <c r="G81" s="101"/>
      <c r="H81" s="109"/>
      <c r="I81" s="101"/>
      <c r="J81" s="109"/>
      <c r="K81" s="109"/>
      <c r="L81" s="109"/>
      <c r="M81" s="101"/>
      <c r="N81" s="101"/>
      <c r="O81" s="101"/>
      <c r="P81" s="101"/>
      <c r="Q81" s="93"/>
    </row>
    <row r="82" spans="1:17" s="18" customFormat="1" ht="19.5" customHeight="1">
      <c r="A82" s="162" t="s">
        <v>328</v>
      </c>
      <c r="B82" s="128" t="s">
        <v>323</v>
      </c>
      <c r="C82" s="181" t="s">
        <v>324</v>
      </c>
      <c r="D82" s="89">
        <f t="shared" si="9"/>
        <v>0</v>
      </c>
      <c r="E82" s="101"/>
      <c r="F82" s="95">
        <f t="shared" si="10"/>
        <v>0</v>
      </c>
      <c r="G82" s="101"/>
      <c r="H82" s="109"/>
      <c r="I82" s="101"/>
      <c r="J82" s="109"/>
      <c r="K82" s="109"/>
      <c r="L82" s="109"/>
      <c r="M82" s="101"/>
      <c r="N82" s="101"/>
      <c r="O82" s="101"/>
      <c r="P82" s="101"/>
      <c r="Q82" s="93"/>
    </row>
    <row r="83" spans="1:17" s="18" customFormat="1" ht="19.5" customHeight="1">
      <c r="A83" s="162" t="s">
        <v>329</v>
      </c>
      <c r="B83" s="128" t="s">
        <v>325</v>
      </c>
      <c r="C83" s="181" t="s">
        <v>326</v>
      </c>
      <c r="D83" s="89">
        <f t="shared" si="9"/>
        <v>0</v>
      </c>
      <c r="E83" s="101"/>
      <c r="F83" s="95">
        <f t="shared" si="10"/>
        <v>0</v>
      </c>
      <c r="G83" s="101"/>
      <c r="H83" s="109"/>
      <c r="I83" s="101"/>
      <c r="J83" s="109"/>
      <c r="K83" s="109"/>
      <c r="L83" s="109"/>
      <c r="M83" s="101"/>
      <c r="N83" s="101"/>
      <c r="O83" s="101"/>
      <c r="P83" s="101"/>
      <c r="Q83" s="93"/>
    </row>
    <row r="84" spans="1:17" s="18" customFormat="1" ht="24">
      <c r="A84" s="162" t="s">
        <v>330</v>
      </c>
      <c r="B84" s="128" t="s">
        <v>331</v>
      </c>
      <c r="C84" s="181" t="s">
        <v>332</v>
      </c>
      <c r="D84" s="89">
        <f t="shared" si="9"/>
        <v>0</v>
      </c>
      <c r="E84" s="101"/>
      <c r="F84" s="95">
        <f t="shared" si="10"/>
        <v>0</v>
      </c>
      <c r="G84" s="101"/>
      <c r="H84" s="109"/>
      <c r="I84" s="101"/>
      <c r="J84" s="109"/>
      <c r="K84" s="109"/>
      <c r="L84" s="109"/>
      <c r="M84" s="101"/>
      <c r="N84" s="101"/>
      <c r="O84" s="101"/>
      <c r="P84" s="101"/>
      <c r="Q84" s="93"/>
    </row>
    <row r="85" spans="1:17" s="18" customFormat="1" ht="12">
      <c r="A85" s="196" t="s">
        <v>626</v>
      </c>
      <c r="B85" s="148" t="s">
        <v>622</v>
      </c>
      <c r="C85" s="149" t="s">
        <v>623</v>
      </c>
      <c r="D85" s="200">
        <f t="shared" si="9"/>
        <v>0</v>
      </c>
      <c r="E85" s="151">
        <f>E86</f>
        <v>0</v>
      </c>
      <c r="F85" s="201">
        <f t="shared" si="10"/>
        <v>0</v>
      </c>
      <c r="G85" s="151">
        <f aca="true" t="shared" si="15" ref="G85:Q85">G86</f>
        <v>0</v>
      </c>
      <c r="H85" s="151">
        <f t="shared" si="15"/>
        <v>0</v>
      </c>
      <c r="I85" s="151">
        <f t="shared" si="15"/>
        <v>0</v>
      </c>
      <c r="J85" s="151">
        <f t="shared" si="15"/>
        <v>0</v>
      </c>
      <c r="K85" s="151">
        <f t="shared" si="15"/>
        <v>0</v>
      </c>
      <c r="L85" s="151">
        <f t="shared" si="15"/>
        <v>0</v>
      </c>
      <c r="M85" s="151">
        <f t="shared" si="15"/>
        <v>0</v>
      </c>
      <c r="N85" s="151">
        <f t="shared" si="15"/>
        <v>0</v>
      </c>
      <c r="O85" s="151">
        <f t="shared" si="15"/>
        <v>0</v>
      </c>
      <c r="P85" s="151">
        <f t="shared" si="15"/>
        <v>0</v>
      </c>
      <c r="Q85" s="195">
        <f t="shared" si="15"/>
        <v>0</v>
      </c>
    </row>
    <row r="86" spans="1:17" s="18" customFormat="1" ht="24">
      <c r="A86" s="162" t="s">
        <v>627</v>
      </c>
      <c r="B86" s="128" t="s">
        <v>624</v>
      </c>
      <c r="C86" s="181" t="s">
        <v>625</v>
      </c>
      <c r="D86" s="89">
        <f t="shared" si="9"/>
        <v>0</v>
      </c>
      <c r="E86" s="101"/>
      <c r="F86" s="95">
        <f t="shared" si="10"/>
        <v>0</v>
      </c>
      <c r="G86" s="101"/>
      <c r="H86" s="109"/>
      <c r="I86" s="101"/>
      <c r="J86" s="109"/>
      <c r="K86" s="109"/>
      <c r="L86" s="109"/>
      <c r="M86" s="101"/>
      <c r="N86" s="101"/>
      <c r="O86" s="101"/>
      <c r="P86" s="101"/>
      <c r="Q86" s="93"/>
    </row>
    <row r="87" spans="1:17" s="18" customFormat="1" ht="19.5" customHeight="1">
      <c r="A87" s="63" t="s">
        <v>333</v>
      </c>
      <c r="B87" s="37" t="s">
        <v>334</v>
      </c>
      <c r="C87" s="38"/>
      <c r="D87" s="89">
        <f t="shared" si="9"/>
        <v>0</v>
      </c>
      <c r="E87" s="100">
        <f>E88+E89+E93+E103</f>
        <v>0</v>
      </c>
      <c r="F87" s="95">
        <f t="shared" si="10"/>
        <v>0</v>
      </c>
      <c r="G87" s="100">
        <f aca="true" t="shared" si="16" ref="G87:Q87">G88+G89+G93+G103</f>
        <v>0</v>
      </c>
      <c r="H87" s="100">
        <f t="shared" si="16"/>
        <v>0</v>
      </c>
      <c r="I87" s="100">
        <f t="shared" si="16"/>
        <v>0</v>
      </c>
      <c r="J87" s="100">
        <f t="shared" si="16"/>
        <v>0</v>
      </c>
      <c r="K87" s="100">
        <f t="shared" si="16"/>
        <v>0</v>
      </c>
      <c r="L87" s="100">
        <f t="shared" si="16"/>
        <v>0</v>
      </c>
      <c r="M87" s="100">
        <f t="shared" si="16"/>
        <v>0</v>
      </c>
      <c r="N87" s="100">
        <f t="shared" si="16"/>
        <v>0</v>
      </c>
      <c r="O87" s="100">
        <f t="shared" si="16"/>
        <v>0</v>
      </c>
      <c r="P87" s="100">
        <f t="shared" si="16"/>
        <v>0</v>
      </c>
      <c r="Q87" s="90">
        <f t="shared" si="16"/>
        <v>0</v>
      </c>
    </row>
    <row r="88" spans="1:17" s="18" customFormat="1" ht="36">
      <c r="A88" s="60" t="s">
        <v>335</v>
      </c>
      <c r="B88" s="128" t="s">
        <v>336</v>
      </c>
      <c r="C88" s="181" t="s">
        <v>34</v>
      </c>
      <c r="D88" s="89">
        <f t="shared" si="9"/>
        <v>0</v>
      </c>
      <c r="E88" s="101"/>
      <c r="F88" s="95">
        <f t="shared" si="10"/>
        <v>0</v>
      </c>
      <c r="G88" s="101"/>
      <c r="H88" s="109"/>
      <c r="I88" s="101"/>
      <c r="J88" s="109"/>
      <c r="K88" s="109"/>
      <c r="L88" s="109"/>
      <c r="M88" s="101"/>
      <c r="N88" s="101"/>
      <c r="O88" s="101"/>
      <c r="P88" s="101"/>
      <c r="Q88" s="93"/>
    </row>
    <row r="89" spans="1:17" s="18" customFormat="1" ht="19.5" customHeight="1" thickBot="1">
      <c r="A89" s="62" t="s">
        <v>337</v>
      </c>
      <c r="B89" s="66" t="s">
        <v>338</v>
      </c>
      <c r="C89" s="67" t="s">
        <v>35</v>
      </c>
      <c r="D89" s="110">
        <f t="shared" si="9"/>
        <v>0</v>
      </c>
      <c r="E89" s="105"/>
      <c r="F89" s="104">
        <f t="shared" si="10"/>
        <v>0</v>
      </c>
      <c r="G89" s="105"/>
      <c r="H89" s="106"/>
      <c r="I89" s="105"/>
      <c r="J89" s="106"/>
      <c r="K89" s="106"/>
      <c r="L89" s="106"/>
      <c r="M89" s="105"/>
      <c r="N89" s="105"/>
      <c r="O89" s="105"/>
      <c r="P89" s="105"/>
      <c r="Q89" s="107"/>
    </row>
    <row r="90" s="18" customFormat="1" ht="19.5" customHeight="1">
      <c r="Q90" s="18" t="s">
        <v>143</v>
      </c>
    </row>
    <row r="91" spans="1:18" s="18" customFormat="1" ht="108">
      <c r="A91" s="55" t="s">
        <v>11</v>
      </c>
      <c r="B91" s="74" t="s">
        <v>5</v>
      </c>
      <c r="C91" s="74" t="s">
        <v>6</v>
      </c>
      <c r="D91" s="72" t="s">
        <v>107</v>
      </c>
      <c r="E91" s="74" t="s">
        <v>105</v>
      </c>
      <c r="F91" s="72" t="s">
        <v>7</v>
      </c>
      <c r="G91" s="74" t="s">
        <v>106</v>
      </c>
      <c r="H91" s="73" t="s">
        <v>8</v>
      </c>
      <c r="I91" s="72" t="s">
        <v>133</v>
      </c>
      <c r="J91" s="72" t="s">
        <v>613</v>
      </c>
      <c r="K91" s="72" t="s">
        <v>614</v>
      </c>
      <c r="L91" s="75" t="s">
        <v>135</v>
      </c>
      <c r="M91" s="75" t="s">
        <v>136</v>
      </c>
      <c r="N91" s="75" t="s">
        <v>9</v>
      </c>
      <c r="O91" s="75" t="s">
        <v>137</v>
      </c>
      <c r="P91" s="75" t="s">
        <v>138</v>
      </c>
      <c r="Q91" s="73" t="s">
        <v>10</v>
      </c>
      <c r="R91" s="53"/>
    </row>
    <row r="92" spans="1:18" s="18" customFormat="1" ht="12.75" thickBot="1">
      <c r="A92" s="13">
        <v>1</v>
      </c>
      <c r="B92" s="19">
        <v>2</v>
      </c>
      <c r="C92" s="19">
        <v>3</v>
      </c>
      <c r="D92" s="55">
        <v>4</v>
      </c>
      <c r="E92" s="55">
        <v>5</v>
      </c>
      <c r="F92" s="55">
        <v>6</v>
      </c>
      <c r="G92" s="55">
        <v>7</v>
      </c>
      <c r="H92" s="19">
        <v>8</v>
      </c>
      <c r="I92" s="19">
        <v>9</v>
      </c>
      <c r="J92" s="55">
        <v>10</v>
      </c>
      <c r="K92" s="55">
        <v>11</v>
      </c>
      <c r="L92" s="55">
        <v>12</v>
      </c>
      <c r="M92" s="55">
        <v>13</v>
      </c>
      <c r="N92" s="55">
        <v>14</v>
      </c>
      <c r="O92" s="55">
        <v>15</v>
      </c>
      <c r="P92" s="55">
        <v>16</v>
      </c>
      <c r="Q92" s="155">
        <v>17</v>
      </c>
      <c r="R92" s="53"/>
    </row>
    <row r="93" spans="1:17" s="18" customFormat="1" ht="19.5" customHeight="1">
      <c r="A93" s="63" t="s">
        <v>339</v>
      </c>
      <c r="B93" s="156" t="s">
        <v>340</v>
      </c>
      <c r="C93" s="157" t="s">
        <v>37</v>
      </c>
      <c r="D93" s="123">
        <f aca="true" t="shared" si="17" ref="D93:D107">F93+Q93-E93</f>
        <v>0</v>
      </c>
      <c r="E93" s="111">
        <f>E94+E95+E96+E97+E98+E99+E100+E101+E102</f>
        <v>0</v>
      </c>
      <c r="F93" s="123">
        <f aca="true" t="shared" si="18" ref="F93:F107">H93+I93+J93+K93+L93+M93+N93+O93+P93-G93</f>
        <v>0</v>
      </c>
      <c r="G93" s="111">
        <f aca="true" t="shared" si="19" ref="G93:Q93">G94+G95+G96+G97+G98+G99+G100+G101+G102</f>
        <v>0</v>
      </c>
      <c r="H93" s="111">
        <f t="shared" si="19"/>
        <v>0</v>
      </c>
      <c r="I93" s="111">
        <f t="shared" si="19"/>
        <v>0</v>
      </c>
      <c r="J93" s="111">
        <f t="shared" si="19"/>
        <v>0</v>
      </c>
      <c r="K93" s="111">
        <f t="shared" si="19"/>
        <v>0</v>
      </c>
      <c r="L93" s="111">
        <f t="shared" si="19"/>
        <v>0</v>
      </c>
      <c r="M93" s="111">
        <f t="shared" si="19"/>
        <v>0</v>
      </c>
      <c r="N93" s="111">
        <f t="shared" si="19"/>
        <v>0</v>
      </c>
      <c r="O93" s="111">
        <f t="shared" si="19"/>
        <v>0</v>
      </c>
      <c r="P93" s="111">
        <f t="shared" si="19"/>
        <v>0</v>
      </c>
      <c r="Q93" s="190">
        <f t="shared" si="19"/>
        <v>0</v>
      </c>
    </row>
    <row r="94" spans="1:17" s="18" customFormat="1" ht="48">
      <c r="A94" s="165" t="s">
        <v>341</v>
      </c>
      <c r="B94" s="179" t="s">
        <v>342</v>
      </c>
      <c r="C94" s="180" t="s">
        <v>343</v>
      </c>
      <c r="D94" s="89">
        <f t="shared" si="17"/>
        <v>0</v>
      </c>
      <c r="E94" s="101"/>
      <c r="F94" s="89">
        <f t="shared" si="18"/>
        <v>0</v>
      </c>
      <c r="G94" s="92"/>
      <c r="H94" s="91"/>
      <c r="I94" s="92"/>
      <c r="J94" s="91"/>
      <c r="K94" s="91"/>
      <c r="L94" s="91"/>
      <c r="M94" s="92"/>
      <c r="N94" s="92"/>
      <c r="O94" s="92"/>
      <c r="P94" s="92"/>
      <c r="Q94" s="93"/>
    </row>
    <row r="95" spans="1:17" s="18" customFormat="1" ht="24">
      <c r="A95" s="165" t="s">
        <v>344</v>
      </c>
      <c r="B95" s="179" t="s">
        <v>345</v>
      </c>
      <c r="C95" s="180" t="s">
        <v>346</v>
      </c>
      <c r="D95" s="89">
        <f t="shared" si="17"/>
        <v>0</v>
      </c>
      <c r="E95" s="101"/>
      <c r="F95" s="89">
        <f t="shared" si="18"/>
        <v>0</v>
      </c>
      <c r="G95" s="92"/>
      <c r="H95" s="91"/>
      <c r="I95" s="92"/>
      <c r="J95" s="91"/>
      <c r="K95" s="91"/>
      <c r="L95" s="91"/>
      <c r="M95" s="92"/>
      <c r="N95" s="92"/>
      <c r="O95" s="92"/>
      <c r="P95" s="92"/>
      <c r="Q95" s="93"/>
    </row>
    <row r="96" spans="1:17" s="18" customFormat="1" ht="24">
      <c r="A96" s="165" t="s">
        <v>347</v>
      </c>
      <c r="B96" s="179" t="s">
        <v>348</v>
      </c>
      <c r="C96" s="180" t="s">
        <v>349</v>
      </c>
      <c r="D96" s="89">
        <f t="shared" si="17"/>
        <v>0</v>
      </c>
      <c r="E96" s="101"/>
      <c r="F96" s="89">
        <f t="shared" si="18"/>
        <v>0</v>
      </c>
      <c r="G96" s="92"/>
      <c r="H96" s="91"/>
      <c r="I96" s="92"/>
      <c r="J96" s="91"/>
      <c r="K96" s="91"/>
      <c r="L96" s="91"/>
      <c r="M96" s="92"/>
      <c r="N96" s="92"/>
      <c r="O96" s="92"/>
      <c r="P96" s="92"/>
      <c r="Q96" s="93"/>
    </row>
    <row r="97" spans="1:17" s="18" customFormat="1" ht="24">
      <c r="A97" s="165" t="s">
        <v>350</v>
      </c>
      <c r="B97" s="179" t="s">
        <v>351</v>
      </c>
      <c r="C97" s="180" t="s">
        <v>352</v>
      </c>
      <c r="D97" s="89">
        <f t="shared" si="17"/>
        <v>0</v>
      </c>
      <c r="E97" s="101"/>
      <c r="F97" s="89">
        <f t="shared" si="18"/>
        <v>0</v>
      </c>
      <c r="G97" s="92"/>
      <c r="H97" s="91"/>
      <c r="I97" s="92"/>
      <c r="J97" s="91"/>
      <c r="K97" s="91"/>
      <c r="L97" s="91"/>
      <c r="M97" s="92"/>
      <c r="N97" s="92"/>
      <c r="O97" s="92"/>
      <c r="P97" s="92"/>
      <c r="Q97" s="93"/>
    </row>
    <row r="98" spans="1:17" s="18" customFormat="1" ht="24">
      <c r="A98" s="166" t="s">
        <v>353</v>
      </c>
      <c r="B98" s="179" t="s">
        <v>354</v>
      </c>
      <c r="C98" s="180" t="s">
        <v>355</v>
      </c>
      <c r="D98" s="89">
        <f t="shared" si="17"/>
        <v>0</v>
      </c>
      <c r="E98" s="101"/>
      <c r="F98" s="89">
        <f t="shared" si="18"/>
        <v>0</v>
      </c>
      <c r="G98" s="92"/>
      <c r="H98" s="91"/>
      <c r="I98" s="92"/>
      <c r="J98" s="91"/>
      <c r="K98" s="91"/>
      <c r="L98" s="91"/>
      <c r="M98" s="92"/>
      <c r="N98" s="92"/>
      <c r="O98" s="92"/>
      <c r="P98" s="92"/>
      <c r="Q98" s="93"/>
    </row>
    <row r="99" spans="1:17" s="18" customFormat="1" ht="36">
      <c r="A99" s="166" t="s">
        <v>597</v>
      </c>
      <c r="B99" s="179" t="s">
        <v>357</v>
      </c>
      <c r="C99" s="180" t="s">
        <v>358</v>
      </c>
      <c r="D99" s="89">
        <f t="shared" si="17"/>
        <v>0</v>
      </c>
      <c r="E99" s="101"/>
      <c r="F99" s="89">
        <f t="shared" si="18"/>
        <v>0</v>
      </c>
      <c r="G99" s="92"/>
      <c r="H99" s="91"/>
      <c r="I99" s="92"/>
      <c r="J99" s="91"/>
      <c r="K99" s="91"/>
      <c r="L99" s="91"/>
      <c r="M99" s="92"/>
      <c r="N99" s="92"/>
      <c r="O99" s="92"/>
      <c r="P99" s="92"/>
      <c r="Q99" s="93"/>
    </row>
    <row r="100" spans="1:17" s="18" customFormat="1" ht="24">
      <c r="A100" s="166" t="s">
        <v>359</v>
      </c>
      <c r="B100" s="179" t="s">
        <v>360</v>
      </c>
      <c r="C100" s="180" t="s">
        <v>361</v>
      </c>
      <c r="D100" s="89">
        <f t="shared" si="17"/>
        <v>0</v>
      </c>
      <c r="E100" s="101"/>
      <c r="F100" s="89">
        <f t="shared" si="18"/>
        <v>0</v>
      </c>
      <c r="G100" s="92"/>
      <c r="H100" s="91"/>
      <c r="I100" s="92"/>
      <c r="J100" s="91"/>
      <c r="K100" s="91"/>
      <c r="L100" s="91"/>
      <c r="M100" s="92"/>
      <c r="N100" s="92"/>
      <c r="O100" s="92"/>
      <c r="P100" s="92"/>
      <c r="Q100" s="93"/>
    </row>
    <row r="101" spans="1:17" s="18" customFormat="1" ht="36">
      <c r="A101" s="166" t="s">
        <v>362</v>
      </c>
      <c r="B101" s="179" t="s">
        <v>363</v>
      </c>
      <c r="C101" s="180" t="s">
        <v>364</v>
      </c>
      <c r="D101" s="89">
        <f t="shared" si="17"/>
        <v>0</v>
      </c>
      <c r="E101" s="101"/>
      <c r="F101" s="89">
        <f t="shared" si="18"/>
        <v>0</v>
      </c>
      <c r="G101" s="92"/>
      <c r="H101" s="91"/>
      <c r="I101" s="92"/>
      <c r="J101" s="91"/>
      <c r="K101" s="91"/>
      <c r="L101" s="91"/>
      <c r="M101" s="92"/>
      <c r="N101" s="92"/>
      <c r="O101" s="92"/>
      <c r="P101" s="92"/>
      <c r="Q101" s="93"/>
    </row>
    <row r="102" spans="1:17" s="18" customFormat="1" ht="12">
      <c r="A102" s="166" t="s">
        <v>365</v>
      </c>
      <c r="B102" s="179" t="s">
        <v>366</v>
      </c>
      <c r="C102" s="180" t="s">
        <v>367</v>
      </c>
      <c r="D102" s="89">
        <f t="shared" si="17"/>
        <v>0</v>
      </c>
      <c r="E102" s="101"/>
      <c r="F102" s="89">
        <f t="shared" si="18"/>
        <v>0</v>
      </c>
      <c r="G102" s="92"/>
      <c r="H102" s="91"/>
      <c r="I102" s="92"/>
      <c r="J102" s="91"/>
      <c r="K102" s="91"/>
      <c r="L102" s="91"/>
      <c r="M102" s="92"/>
      <c r="N102" s="92"/>
      <c r="O102" s="92"/>
      <c r="P102" s="92"/>
      <c r="Q102" s="93"/>
    </row>
    <row r="103" spans="1:17" s="18" customFormat="1" ht="19.5" customHeight="1">
      <c r="A103" s="62" t="s">
        <v>368</v>
      </c>
      <c r="B103" s="22" t="s">
        <v>369</v>
      </c>
      <c r="C103" s="23" t="s">
        <v>39</v>
      </c>
      <c r="D103" s="89">
        <f t="shared" si="17"/>
        <v>0</v>
      </c>
      <c r="E103" s="101"/>
      <c r="F103" s="89">
        <f t="shared" si="18"/>
        <v>0</v>
      </c>
      <c r="G103" s="101"/>
      <c r="H103" s="91"/>
      <c r="I103" s="92"/>
      <c r="J103" s="91"/>
      <c r="K103" s="91"/>
      <c r="L103" s="91"/>
      <c r="M103" s="92"/>
      <c r="N103" s="101"/>
      <c r="O103" s="101"/>
      <c r="P103" s="101"/>
      <c r="Q103" s="93"/>
    </row>
    <row r="104" spans="1:17" s="18" customFormat="1" ht="19.5" customHeight="1">
      <c r="A104" s="58" t="s">
        <v>371</v>
      </c>
      <c r="B104" s="39" t="s">
        <v>370</v>
      </c>
      <c r="C104" s="40"/>
      <c r="D104" s="89">
        <f t="shared" si="17"/>
        <v>0</v>
      </c>
      <c r="E104" s="100">
        <f>E105</f>
        <v>0</v>
      </c>
      <c r="F104" s="89">
        <f t="shared" si="18"/>
        <v>0</v>
      </c>
      <c r="G104" s="100">
        <f aca="true" t="shared" si="20" ref="G104:Q104">G105</f>
        <v>0</v>
      </c>
      <c r="H104" s="100">
        <f t="shared" si="20"/>
        <v>0</v>
      </c>
      <c r="I104" s="100">
        <f t="shared" si="20"/>
        <v>0</v>
      </c>
      <c r="J104" s="100">
        <f t="shared" si="20"/>
        <v>0</v>
      </c>
      <c r="K104" s="100">
        <f t="shared" si="20"/>
        <v>0</v>
      </c>
      <c r="L104" s="100">
        <f t="shared" si="20"/>
        <v>0</v>
      </c>
      <c r="M104" s="100">
        <f t="shared" si="20"/>
        <v>0</v>
      </c>
      <c r="N104" s="100">
        <f t="shared" si="20"/>
        <v>0</v>
      </c>
      <c r="O104" s="100">
        <f t="shared" si="20"/>
        <v>0</v>
      </c>
      <c r="P104" s="100">
        <f t="shared" si="20"/>
        <v>0</v>
      </c>
      <c r="Q104" s="90">
        <f t="shared" si="20"/>
        <v>0</v>
      </c>
    </row>
    <row r="105" spans="1:17" s="167" customFormat="1" ht="24">
      <c r="A105" s="59" t="s">
        <v>373</v>
      </c>
      <c r="B105" s="37" t="s">
        <v>372</v>
      </c>
      <c r="C105" s="38" t="s">
        <v>40</v>
      </c>
      <c r="D105" s="102">
        <f t="shared" si="17"/>
        <v>0</v>
      </c>
      <c r="E105" s="100">
        <f>E106+E107</f>
        <v>0</v>
      </c>
      <c r="F105" s="89">
        <f t="shared" si="18"/>
        <v>0</v>
      </c>
      <c r="G105" s="100">
        <f aca="true" t="shared" si="21" ref="G105:Q105">G106+G107</f>
        <v>0</v>
      </c>
      <c r="H105" s="100">
        <f t="shared" si="21"/>
        <v>0</v>
      </c>
      <c r="I105" s="100">
        <f t="shared" si="21"/>
        <v>0</v>
      </c>
      <c r="J105" s="100">
        <f t="shared" si="21"/>
        <v>0</v>
      </c>
      <c r="K105" s="100">
        <f t="shared" si="21"/>
        <v>0</v>
      </c>
      <c r="L105" s="100">
        <f t="shared" si="21"/>
        <v>0</v>
      </c>
      <c r="M105" s="100">
        <f t="shared" si="21"/>
        <v>0</v>
      </c>
      <c r="N105" s="100">
        <f t="shared" si="21"/>
        <v>0</v>
      </c>
      <c r="O105" s="100">
        <f t="shared" si="21"/>
        <v>0</v>
      </c>
      <c r="P105" s="100">
        <f t="shared" si="21"/>
        <v>0</v>
      </c>
      <c r="Q105" s="90">
        <f t="shared" si="21"/>
        <v>0</v>
      </c>
    </row>
    <row r="106" spans="1:17" s="18" customFormat="1" ht="24">
      <c r="A106" s="60" t="s">
        <v>374</v>
      </c>
      <c r="B106" s="179" t="s">
        <v>376</v>
      </c>
      <c r="C106" s="180" t="s">
        <v>42</v>
      </c>
      <c r="D106" s="102">
        <f t="shared" si="17"/>
        <v>0</v>
      </c>
      <c r="E106" s="101"/>
      <c r="F106" s="89">
        <f t="shared" si="18"/>
        <v>0</v>
      </c>
      <c r="G106" s="101"/>
      <c r="H106" s="101"/>
      <c r="I106" s="92"/>
      <c r="J106" s="91"/>
      <c r="K106" s="91"/>
      <c r="L106" s="91"/>
      <c r="M106" s="92"/>
      <c r="N106" s="101"/>
      <c r="O106" s="101"/>
      <c r="P106" s="101"/>
      <c r="Q106" s="93"/>
    </row>
    <row r="107" spans="1:17" s="18" customFormat="1" ht="19.5" customHeight="1" thickBot="1">
      <c r="A107" s="121" t="s">
        <v>375</v>
      </c>
      <c r="B107" s="130" t="s">
        <v>377</v>
      </c>
      <c r="C107" s="131" t="s">
        <v>43</v>
      </c>
      <c r="D107" s="104">
        <f t="shared" si="17"/>
        <v>0</v>
      </c>
      <c r="E107" s="105"/>
      <c r="F107" s="104">
        <f t="shared" si="18"/>
        <v>0</v>
      </c>
      <c r="G107" s="105"/>
      <c r="H107" s="106"/>
      <c r="I107" s="105"/>
      <c r="J107" s="106"/>
      <c r="K107" s="106"/>
      <c r="L107" s="106"/>
      <c r="M107" s="105"/>
      <c r="N107" s="119"/>
      <c r="O107" s="119"/>
      <c r="P107" s="119"/>
      <c r="Q107" s="107"/>
    </row>
    <row r="108" spans="1:17" s="1" customFormat="1" ht="18.75" customHeight="1">
      <c r="A108" s="14"/>
      <c r="B108" s="225" t="s">
        <v>45</v>
      </c>
      <c r="C108" s="225"/>
      <c r="D108" s="225"/>
      <c r="E108" s="225"/>
      <c r="F108" s="6"/>
      <c r="G108" s="6"/>
      <c r="H108" s="6"/>
      <c r="I108" s="6"/>
      <c r="J108" s="6"/>
      <c r="K108" s="6"/>
      <c r="L108" s="6"/>
      <c r="M108" s="223"/>
      <c r="N108" s="223"/>
      <c r="O108" s="223"/>
      <c r="P108" s="223"/>
      <c r="Q108" s="223"/>
    </row>
    <row r="109" spans="1:17" s="1" customFormat="1" ht="6" customHeight="1">
      <c r="A109" s="14"/>
      <c r="B109" s="133"/>
      <c r="C109" s="133"/>
      <c r="D109" s="133"/>
      <c r="E109" s="133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s="18" customFormat="1" ht="108">
      <c r="A110" s="55" t="s">
        <v>11</v>
      </c>
      <c r="B110" s="74" t="s">
        <v>5</v>
      </c>
      <c r="C110" s="74" t="s">
        <v>6</v>
      </c>
      <c r="D110" s="72" t="s">
        <v>107</v>
      </c>
      <c r="E110" s="74" t="s">
        <v>105</v>
      </c>
      <c r="F110" s="72" t="s">
        <v>7</v>
      </c>
      <c r="G110" s="74" t="s">
        <v>106</v>
      </c>
      <c r="H110" s="73" t="s">
        <v>8</v>
      </c>
      <c r="I110" s="72" t="s">
        <v>133</v>
      </c>
      <c r="J110" s="72" t="s">
        <v>613</v>
      </c>
      <c r="K110" s="72" t="s">
        <v>614</v>
      </c>
      <c r="L110" s="75" t="s">
        <v>135</v>
      </c>
      <c r="M110" s="75" t="s">
        <v>136</v>
      </c>
      <c r="N110" s="75" t="s">
        <v>9</v>
      </c>
      <c r="O110" s="75" t="s">
        <v>137</v>
      </c>
      <c r="P110" s="75" t="s">
        <v>138</v>
      </c>
      <c r="Q110" s="73" t="s">
        <v>10</v>
      </c>
    </row>
    <row r="111" spans="1:17" s="18" customFormat="1" ht="12.75" thickBot="1">
      <c r="A111" s="13">
        <v>1</v>
      </c>
      <c r="B111" s="19">
        <v>2</v>
      </c>
      <c r="C111" s="19">
        <v>3</v>
      </c>
      <c r="D111" s="55">
        <v>4</v>
      </c>
      <c r="E111" s="55">
        <v>5</v>
      </c>
      <c r="F111" s="55">
        <v>6</v>
      </c>
      <c r="G111" s="55">
        <v>7</v>
      </c>
      <c r="H111" s="19">
        <v>8</v>
      </c>
      <c r="I111" s="19">
        <v>9</v>
      </c>
      <c r="J111" s="55">
        <v>10</v>
      </c>
      <c r="K111" s="55">
        <v>11</v>
      </c>
      <c r="L111" s="55">
        <v>12</v>
      </c>
      <c r="M111" s="55">
        <v>13</v>
      </c>
      <c r="N111" s="55">
        <v>14</v>
      </c>
      <c r="O111" s="55">
        <v>15</v>
      </c>
      <c r="P111" s="55">
        <v>16</v>
      </c>
      <c r="Q111" s="138">
        <v>17</v>
      </c>
    </row>
    <row r="112" spans="1:17" s="18" customFormat="1" ht="19.5" customHeight="1">
      <c r="A112" s="68" t="s">
        <v>46</v>
      </c>
      <c r="B112" s="41" t="s">
        <v>378</v>
      </c>
      <c r="C112" s="42"/>
      <c r="D112" s="87">
        <f>F112+Q112-E112</f>
        <v>399987639.03</v>
      </c>
      <c r="E112" s="87">
        <f>E113+E194+E220</f>
        <v>0</v>
      </c>
      <c r="F112" s="87">
        <f>H112+I112+J112+K112+L112+M112+N112+O112+P112-G112</f>
        <v>399987639.03</v>
      </c>
      <c r="G112" s="87">
        <f aca="true" t="shared" si="22" ref="G112:Q112">G113+G194+G220</f>
        <v>20198048</v>
      </c>
      <c r="H112" s="87">
        <f t="shared" si="22"/>
        <v>0</v>
      </c>
      <c r="I112" s="87">
        <f t="shared" si="22"/>
        <v>0</v>
      </c>
      <c r="J112" s="87">
        <f t="shared" si="22"/>
        <v>0</v>
      </c>
      <c r="K112" s="87">
        <f t="shared" si="22"/>
        <v>0</v>
      </c>
      <c r="L112" s="87">
        <f t="shared" si="22"/>
        <v>0</v>
      </c>
      <c r="M112" s="87">
        <f t="shared" si="22"/>
        <v>0</v>
      </c>
      <c r="N112" s="87">
        <f t="shared" si="22"/>
        <v>325133438.57</v>
      </c>
      <c r="O112" s="87">
        <f t="shared" si="22"/>
        <v>55543291.27</v>
      </c>
      <c r="P112" s="87">
        <f t="shared" si="22"/>
        <v>39508957.19</v>
      </c>
      <c r="Q112" s="88">
        <f t="shared" si="22"/>
        <v>0</v>
      </c>
    </row>
    <row r="113" spans="1:17" s="18" customFormat="1" ht="19.5" customHeight="1">
      <c r="A113" s="69" t="s">
        <v>48</v>
      </c>
      <c r="B113" s="39" t="s">
        <v>379</v>
      </c>
      <c r="C113" s="40" t="s">
        <v>44</v>
      </c>
      <c r="D113" s="108">
        <f>F113+Q113-E113</f>
        <v>369198001.49</v>
      </c>
      <c r="E113" s="108">
        <f>E114+E122+E131+E134+E149+E156+E164+E166+E176+E186</f>
        <v>0</v>
      </c>
      <c r="F113" s="89">
        <f>H113+I113+J113+K113+L113+M113+N113+O113+P113-G113</f>
        <v>369198001.49</v>
      </c>
      <c r="G113" s="108">
        <f aca="true" t="shared" si="23" ref="G113:Q113">G114+G122+G131+G134+G149+G156+G164+G166+G176+G186</f>
        <v>20198048</v>
      </c>
      <c r="H113" s="108">
        <f t="shared" si="23"/>
        <v>0</v>
      </c>
      <c r="I113" s="108">
        <f t="shared" si="23"/>
        <v>0</v>
      </c>
      <c r="J113" s="108">
        <f t="shared" si="23"/>
        <v>0</v>
      </c>
      <c r="K113" s="108">
        <f t="shared" si="23"/>
        <v>0</v>
      </c>
      <c r="L113" s="108">
        <f t="shared" si="23"/>
        <v>0</v>
      </c>
      <c r="M113" s="108">
        <f t="shared" si="23"/>
        <v>0</v>
      </c>
      <c r="N113" s="108">
        <f t="shared" si="23"/>
        <v>320737964.5</v>
      </c>
      <c r="O113" s="108">
        <f t="shared" si="23"/>
        <v>31409931.8</v>
      </c>
      <c r="P113" s="108">
        <f t="shared" si="23"/>
        <v>37248153.19</v>
      </c>
      <c r="Q113" s="191">
        <f t="shared" si="23"/>
        <v>0</v>
      </c>
    </row>
    <row r="114" spans="1:17" s="18" customFormat="1" ht="36">
      <c r="A114" s="59" t="s">
        <v>114</v>
      </c>
      <c r="B114" s="37" t="s">
        <v>380</v>
      </c>
      <c r="C114" s="38" t="s">
        <v>47</v>
      </c>
      <c r="D114" s="108">
        <f>F114+Q114-E114</f>
        <v>59169964.09</v>
      </c>
      <c r="E114" s="102">
        <f>E115+E119+E120+E121</f>
        <v>0</v>
      </c>
      <c r="F114" s="89">
        <f>H114+I114+J114+K114+L114+M114+N114+O114+P114-G114</f>
        <v>59169964.09</v>
      </c>
      <c r="G114" s="102">
        <f aca="true" t="shared" si="24" ref="G114:Q114">G115+G119+G120+G121</f>
        <v>0</v>
      </c>
      <c r="H114" s="102">
        <f t="shared" si="24"/>
        <v>0</v>
      </c>
      <c r="I114" s="102">
        <f t="shared" si="24"/>
        <v>0</v>
      </c>
      <c r="J114" s="102">
        <f t="shared" si="24"/>
        <v>0</v>
      </c>
      <c r="K114" s="102">
        <f t="shared" si="24"/>
        <v>0</v>
      </c>
      <c r="L114" s="102">
        <f t="shared" si="24"/>
        <v>0</v>
      </c>
      <c r="M114" s="102">
        <f t="shared" si="24"/>
        <v>0</v>
      </c>
      <c r="N114" s="102">
        <f t="shared" si="24"/>
        <v>47837369.35</v>
      </c>
      <c r="O114" s="102">
        <f t="shared" si="24"/>
        <v>0</v>
      </c>
      <c r="P114" s="102">
        <f t="shared" si="24"/>
        <v>11332594.74</v>
      </c>
      <c r="Q114" s="96">
        <f t="shared" si="24"/>
        <v>0</v>
      </c>
    </row>
    <row r="115" spans="1:17" s="18" customFormat="1" ht="24.75" thickBot="1">
      <c r="A115" s="60" t="s">
        <v>115</v>
      </c>
      <c r="B115" s="66" t="s">
        <v>381</v>
      </c>
      <c r="C115" s="67" t="s">
        <v>52</v>
      </c>
      <c r="D115" s="104">
        <f>F115+Q115-E115</f>
        <v>43616093.71</v>
      </c>
      <c r="E115" s="105"/>
      <c r="F115" s="110">
        <f>H115+I115+J115+K115+L115+M115+N115+O115+P115-G115</f>
        <v>43616093.71</v>
      </c>
      <c r="G115" s="105"/>
      <c r="H115" s="106"/>
      <c r="I115" s="105"/>
      <c r="J115" s="106"/>
      <c r="K115" s="106"/>
      <c r="L115" s="106"/>
      <c r="M115" s="105"/>
      <c r="N115" s="119">
        <v>35105886.26</v>
      </c>
      <c r="O115" s="119"/>
      <c r="P115" s="119">
        <v>8510207.45</v>
      </c>
      <c r="Q115" s="107"/>
    </row>
    <row r="116" s="18" customFormat="1" ht="17.25" customHeight="1">
      <c r="Q116" s="122" t="s">
        <v>152</v>
      </c>
    </row>
    <row r="117" spans="1:17" s="18" customFormat="1" ht="108">
      <c r="A117" s="55" t="s">
        <v>11</v>
      </c>
      <c r="B117" s="74" t="s">
        <v>5</v>
      </c>
      <c r="C117" s="74" t="s">
        <v>6</v>
      </c>
      <c r="D117" s="72" t="s">
        <v>107</v>
      </c>
      <c r="E117" s="74" t="s">
        <v>105</v>
      </c>
      <c r="F117" s="72" t="s">
        <v>7</v>
      </c>
      <c r="G117" s="74" t="s">
        <v>106</v>
      </c>
      <c r="H117" s="73" t="s">
        <v>8</v>
      </c>
      <c r="I117" s="72" t="s">
        <v>133</v>
      </c>
      <c r="J117" s="72" t="s">
        <v>613</v>
      </c>
      <c r="K117" s="72" t="s">
        <v>614</v>
      </c>
      <c r="L117" s="75" t="s">
        <v>135</v>
      </c>
      <c r="M117" s="75" t="s">
        <v>136</v>
      </c>
      <c r="N117" s="75" t="s">
        <v>9</v>
      </c>
      <c r="O117" s="75" t="s">
        <v>137</v>
      </c>
      <c r="P117" s="75" t="s">
        <v>138</v>
      </c>
      <c r="Q117" s="73" t="s">
        <v>10</v>
      </c>
    </row>
    <row r="118" spans="1:17" s="18" customFormat="1" ht="12.75" thickBot="1">
      <c r="A118" s="13">
        <v>1</v>
      </c>
      <c r="B118" s="19">
        <v>2</v>
      </c>
      <c r="C118" s="19">
        <v>3</v>
      </c>
      <c r="D118" s="55">
        <v>4</v>
      </c>
      <c r="E118" s="55">
        <v>5</v>
      </c>
      <c r="F118" s="55">
        <v>6</v>
      </c>
      <c r="G118" s="55">
        <v>7</v>
      </c>
      <c r="H118" s="19">
        <v>8</v>
      </c>
      <c r="I118" s="19">
        <v>9</v>
      </c>
      <c r="J118" s="55">
        <v>10</v>
      </c>
      <c r="K118" s="55">
        <v>11</v>
      </c>
      <c r="L118" s="55">
        <v>12</v>
      </c>
      <c r="M118" s="55">
        <v>13</v>
      </c>
      <c r="N118" s="55">
        <v>14</v>
      </c>
      <c r="O118" s="55">
        <v>15</v>
      </c>
      <c r="P118" s="55">
        <v>16</v>
      </c>
      <c r="Q118" s="155">
        <v>17</v>
      </c>
    </row>
    <row r="119" spans="1:17" s="18" customFormat="1" ht="24">
      <c r="A119" s="65" t="s">
        <v>383</v>
      </c>
      <c r="B119" s="163" t="s">
        <v>382</v>
      </c>
      <c r="C119" s="164" t="s">
        <v>54</v>
      </c>
      <c r="D119" s="111">
        <f aca="true" t="shared" si="25" ref="D119:D141">F119+Q119-E119</f>
        <v>2128172</v>
      </c>
      <c r="E119" s="159"/>
      <c r="F119" s="123">
        <f aca="true" t="shared" si="26" ref="F119:F141">H119+I119+J119+K119+L119+M119+N119+O119+P119-G119</f>
        <v>2128172</v>
      </c>
      <c r="G119" s="159"/>
      <c r="H119" s="158"/>
      <c r="I119" s="159"/>
      <c r="J119" s="158"/>
      <c r="K119" s="158"/>
      <c r="L119" s="158"/>
      <c r="M119" s="159"/>
      <c r="N119" s="168">
        <v>1847472</v>
      </c>
      <c r="O119" s="168"/>
      <c r="P119" s="168">
        <v>280700</v>
      </c>
      <c r="Q119" s="160"/>
    </row>
    <row r="120" spans="1:17" s="18" customFormat="1" ht="12">
      <c r="A120" s="60" t="s">
        <v>116</v>
      </c>
      <c r="B120" s="22" t="s">
        <v>385</v>
      </c>
      <c r="C120" s="23" t="s">
        <v>55</v>
      </c>
      <c r="D120" s="108">
        <f t="shared" si="25"/>
        <v>13425698.38</v>
      </c>
      <c r="E120" s="92"/>
      <c r="F120" s="89">
        <f t="shared" si="26"/>
        <v>13425698.38</v>
      </c>
      <c r="G120" s="92"/>
      <c r="H120" s="91"/>
      <c r="I120" s="92"/>
      <c r="J120" s="91"/>
      <c r="K120" s="91"/>
      <c r="L120" s="91"/>
      <c r="M120" s="92"/>
      <c r="N120" s="117">
        <v>10884011.09</v>
      </c>
      <c r="O120" s="117"/>
      <c r="P120" s="117">
        <v>2541687.29</v>
      </c>
      <c r="Q120" s="93"/>
    </row>
    <row r="121" spans="1:17" s="18" customFormat="1" ht="24">
      <c r="A121" s="60" t="s">
        <v>384</v>
      </c>
      <c r="B121" s="22" t="s">
        <v>594</v>
      </c>
      <c r="C121" s="23" t="s">
        <v>386</v>
      </c>
      <c r="D121" s="108">
        <f t="shared" si="25"/>
        <v>0</v>
      </c>
      <c r="E121" s="92"/>
      <c r="F121" s="89">
        <f t="shared" si="26"/>
        <v>0</v>
      </c>
      <c r="G121" s="92"/>
      <c r="H121" s="91"/>
      <c r="I121" s="92"/>
      <c r="J121" s="91"/>
      <c r="K121" s="91"/>
      <c r="L121" s="91"/>
      <c r="M121" s="92"/>
      <c r="N121" s="117"/>
      <c r="O121" s="117"/>
      <c r="P121" s="117"/>
      <c r="Q121" s="93"/>
    </row>
    <row r="122" spans="1:17" s="18" customFormat="1" ht="19.5" customHeight="1">
      <c r="A122" s="64" t="s">
        <v>207</v>
      </c>
      <c r="B122" s="39" t="s">
        <v>387</v>
      </c>
      <c r="C122" s="40" t="s">
        <v>49</v>
      </c>
      <c r="D122" s="108">
        <f t="shared" si="25"/>
        <v>89715807.01</v>
      </c>
      <c r="E122" s="102">
        <f>E123+E124+E125+E126+E127+E128+E129+E130</f>
        <v>0</v>
      </c>
      <c r="F122" s="89">
        <f t="shared" si="26"/>
        <v>89715807.01</v>
      </c>
      <c r="G122" s="102">
        <f aca="true" t="shared" si="27" ref="G122:Q122">G123+G124+G125+G126+G127+G128+G129+G130</f>
        <v>0</v>
      </c>
      <c r="H122" s="102">
        <f t="shared" si="27"/>
        <v>0</v>
      </c>
      <c r="I122" s="102">
        <f t="shared" si="27"/>
        <v>0</v>
      </c>
      <c r="J122" s="102">
        <f t="shared" si="27"/>
        <v>0</v>
      </c>
      <c r="K122" s="102">
        <f t="shared" si="27"/>
        <v>0</v>
      </c>
      <c r="L122" s="102">
        <f t="shared" si="27"/>
        <v>0</v>
      </c>
      <c r="M122" s="102">
        <f t="shared" si="27"/>
        <v>0</v>
      </c>
      <c r="N122" s="102">
        <f t="shared" si="27"/>
        <v>39713221.11</v>
      </c>
      <c r="O122" s="102">
        <f t="shared" si="27"/>
        <v>27769394.28</v>
      </c>
      <c r="P122" s="102">
        <f t="shared" si="27"/>
        <v>22233191.62</v>
      </c>
      <c r="Q122" s="96">
        <f t="shared" si="27"/>
        <v>0</v>
      </c>
    </row>
    <row r="123" spans="1:17" s="18" customFormat="1" ht="24">
      <c r="A123" s="60" t="s">
        <v>117</v>
      </c>
      <c r="B123" s="20" t="s">
        <v>388</v>
      </c>
      <c r="C123" s="21" t="s">
        <v>58</v>
      </c>
      <c r="D123" s="108">
        <f t="shared" si="25"/>
        <v>913603.97</v>
      </c>
      <c r="E123" s="92"/>
      <c r="F123" s="89">
        <f t="shared" si="26"/>
        <v>913603.97</v>
      </c>
      <c r="G123" s="92"/>
      <c r="H123" s="91"/>
      <c r="I123" s="92"/>
      <c r="J123" s="91"/>
      <c r="K123" s="91"/>
      <c r="L123" s="91"/>
      <c r="M123" s="92"/>
      <c r="N123" s="117">
        <v>669499.29</v>
      </c>
      <c r="O123" s="117">
        <v>569.03</v>
      </c>
      <c r="P123" s="117">
        <v>243535.65</v>
      </c>
      <c r="Q123" s="93"/>
    </row>
    <row r="124" spans="1:17" s="18" customFormat="1" ht="12">
      <c r="A124" s="62" t="s">
        <v>118</v>
      </c>
      <c r="B124" s="22" t="s">
        <v>389</v>
      </c>
      <c r="C124" s="23" t="s">
        <v>60</v>
      </c>
      <c r="D124" s="108">
        <f t="shared" si="25"/>
        <v>12287191.04</v>
      </c>
      <c r="E124" s="101"/>
      <c r="F124" s="89">
        <f t="shared" si="26"/>
        <v>12287191.04</v>
      </c>
      <c r="G124" s="101"/>
      <c r="H124" s="91"/>
      <c r="I124" s="92"/>
      <c r="J124" s="91"/>
      <c r="K124" s="91"/>
      <c r="L124" s="91"/>
      <c r="M124" s="92"/>
      <c r="N124" s="117">
        <v>12287191.04</v>
      </c>
      <c r="O124" s="117"/>
      <c r="P124" s="117"/>
      <c r="Q124" s="93"/>
    </row>
    <row r="125" spans="1:17" s="18" customFormat="1" ht="12">
      <c r="A125" s="65" t="s">
        <v>119</v>
      </c>
      <c r="B125" s="22" t="s">
        <v>390</v>
      </c>
      <c r="C125" s="23" t="s">
        <v>62</v>
      </c>
      <c r="D125" s="108">
        <f t="shared" si="25"/>
        <v>14007683.9</v>
      </c>
      <c r="E125" s="92"/>
      <c r="F125" s="89">
        <f t="shared" si="26"/>
        <v>14007683.9</v>
      </c>
      <c r="G125" s="92"/>
      <c r="H125" s="91"/>
      <c r="I125" s="92"/>
      <c r="J125" s="91"/>
      <c r="K125" s="91"/>
      <c r="L125" s="91"/>
      <c r="M125" s="92"/>
      <c r="N125" s="117">
        <v>3500927.27</v>
      </c>
      <c r="O125" s="117">
        <v>4298381.11</v>
      </c>
      <c r="P125" s="117">
        <v>6208375.52</v>
      </c>
      <c r="Q125" s="93"/>
    </row>
    <row r="126" spans="1:17" s="18" customFormat="1" ht="36">
      <c r="A126" s="65" t="s">
        <v>400</v>
      </c>
      <c r="B126" s="26" t="s">
        <v>391</v>
      </c>
      <c r="C126" s="27" t="s">
        <v>64</v>
      </c>
      <c r="D126" s="108">
        <f t="shared" si="25"/>
        <v>0</v>
      </c>
      <c r="E126" s="126"/>
      <c r="F126" s="89">
        <f t="shared" si="26"/>
        <v>0</v>
      </c>
      <c r="G126" s="126"/>
      <c r="H126" s="127"/>
      <c r="I126" s="126"/>
      <c r="J126" s="127"/>
      <c r="K126" s="127"/>
      <c r="L126" s="127"/>
      <c r="M126" s="126"/>
      <c r="N126" s="139"/>
      <c r="O126" s="139"/>
      <c r="P126" s="139"/>
      <c r="Q126" s="140"/>
    </row>
    <row r="127" spans="1:17" s="18" customFormat="1" ht="12">
      <c r="A127" s="65" t="s">
        <v>120</v>
      </c>
      <c r="B127" s="22" t="s">
        <v>392</v>
      </c>
      <c r="C127" s="23" t="s">
        <v>66</v>
      </c>
      <c r="D127" s="102">
        <f t="shared" si="25"/>
        <v>43567134.92</v>
      </c>
      <c r="E127" s="101"/>
      <c r="F127" s="89">
        <f t="shared" si="26"/>
        <v>43567134.92</v>
      </c>
      <c r="G127" s="101"/>
      <c r="H127" s="109"/>
      <c r="I127" s="101"/>
      <c r="J127" s="109"/>
      <c r="K127" s="109"/>
      <c r="L127" s="109"/>
      <c r="M127" s="101"/>
      <c r="N127" s="146">
        <v>15909547.59</v>
      </c>
      <c r="O127" s="146">
        <v>16272732.26</v>
      </c>
      <c r="P127" s="146">
        <v>11384855.07</v>
      </c>
      <c r="Q127" s="147"/>
    </row>
    <row r="128" spans="1:17" s="18" customFormat="1" ht="12">
      <c r="A128" s="141" t="s">
        <v>208</v>
      </c>
      <c r="B128" s="20" t="s">
        <v>393</v>
      </c>
      <c r="C128" s="21" t="s">
        <v>68</v>
      </c>
      <c r="D128" s="100">
        <f t="shared" si="25"/>
        <v>18903361.78</v>
      </c>
      <c r="E128" s="92"/>
      <c r="F128" s="89">
        <f t="shared" si="26"/>
        <v>18903361.78</v>
      </c>
      <c r="G128" s="92"/>
      <c r="H128" s="91"/>
      <c r="I128" s="92"/>
      <c r="J128" s="91"/>
      <c r="K128" s="91"/>
      <c r="L128" s="91"/>
      <c r="M128" s="92"/>
      <c r="N128" s="117">
        <v>7334429.42</v>
      </c>
      <c r="O128" s="117">
        <v>7190506.88</v>
      </c>
      <c r="P128" s="117">
        <v>4378425.48</v>
      </c>
      <c r="Q128" s="93"/>
    </row>
    <row r="129" spans="1:17" s="18" customFormat="1" ht="12">
      <c r="A129" s="141" t="s">
        <v>394</v>
      </c>
      <c r="B129" s="20" t="s">
        <v>396</v>
      </c>
      <c r="C129" s="21" t="s">
        <v>398</v>
      </c>
      <c r="D129" s="100">
        <f t="shared" si="25"/>
        <v>36831.4</v>
      </c>
      <c r="E129" s="92"/>
      <c r="F129" s="89">
        <f t="shared" si="26"/>
        <v>36831.4</v>
      </c>
      <c r="G129" s="92"/>
      <c r="H129" s="91"/>
      <c r="I129" s="92"/>
      <c r="J129" s="91"/>
      <c r="K129" s="91"/>
      <c r="L129" s="91"/>
      <c r="M129" s="92"/>
      <c r="N129" s="117">
        <v>11626.5</v>
      </c>
      <c r="O129" s="117">
        <v>7205</v>
      </c>
      <c r="P129" s="117">
        <v>17999.9</v>
      </c>
      <c r="Q129" s="93"/>
    </row>
    <row r="130" spans="1:17" s="18" customFormat="1" ht="24">
      <c r="A130" s="141" t="s">
        <v>395</v>
      </c>
      <c r="B130" s="20" t="s">
        <v>397</v>
      </c>
      <c r="C130" s="21" t="s">
        <v>399</v>
      </c>
      <c r="D130" s="100">
        <f t="shared" si="25"/>
        <v>0</v>
      </c>
      <c r="E130" s="92"/>
      <c r="F130" s="89">
        <f t="shared" si="26"/>
        <v>0</v>
      </c>
      <c r="G130" s="92"/>
      <c r="H130" s="91"/>
      <c r="I130" s="92"/>
      <c r="J130" s="91"/>
      <c r="K130" s="91"/>
      <c r="L130" s="91"/>
      <c r="M130" s="92"/>
      <c r="N130" s="117"/>
      <c r="O130" s="117"/>
      <c r="P130" s="117"/>
      <c r="Q130" s="93"/>
    </row>
    <row r="131" spans="1:17" s="18" customFormat="1" ht="24">
      <c r="A131" s="59" t="s">
        <v>402</v>
      </c>
      <c r="B131" s="37" t="s">
        <v>401</v>
      </c>
      <c r="C131" s="38" t="s">
        <v>50</v>
      </c>
      <c r="D131" s="136">
        <f t="shared" si="25"/>
        <v>5308.2</v>
      </c>
      <c r="E131" s="100">
        <f>E132+E133</f>
        <v>0</v>
      </c>
      <c r="F131" s="89">
        <f t="shared" si="26"/>
        <v>5308.2</v>
      </c>
      <c r="G131" s="100">
        <f aca="true" t="shared" si="28" ref="G131:Q131">G132+G133</f>
        <v>0</v>
      </c>
      <c r="H131" s="100">
        <f t="shared" si="28"/>
        <v>0</v>
      </c>
      <c r="I131" s="100">
        <f t="shared" si="28"/>
        <v>0</v>
      </c>
      <c r="J131" s="100">
        <f t="shared" si="28"/>
        <v>0</v>
      </c>
      <c r="K131" s="100">
        <f t="shared" si="28"/>
        <v>0</v>
      </c>
      <c r="L131" s="100">
        <f t="shared" si="28"/>
        <v>0</v>
      </c>
      <c r="M131" s="100">
        <f t="shared" si="28"/>
        <v>0</v>
      </c>
      <c r="N131" s="118">
        <f t="shared" si="28"/>
        <v>5308.2</v>
      </c>
      <c r="O131" s="118">
        <f t="shared" si="28"/>
        <v>0</v>
      </c>
      <c r="P131" s="100">
        <f t="shared" si="28"/>
        <v>0</v>
      </c>
      <c r="Q131" s="90">
        <f t="shared" si="28"/>
        <v>0</v>
      </c>
    </row>
    <row r="132" spans="1:17" s="18" customFormat="1" ht="24">
      <c r="A132" s="60" t="s">
        <v>121</v>
      </c>
      <c r="B132" s="20" t="s">
        <v>403</v>
      </c>
      <c r="C132" s="21" t="s">
        <v>51</v>
      </c>
      <c r="D132" s="108">
        <f t="shared" si="25"/>
        <v>5308.2</v>
      </c>
      <c r="E132" s="92"/>
      <c r="F132" s="89">
        <f t="shared" si="26"/>
        <v>5308.2</v>
      </c>
      <c r="G132" s="92"/>
      <c r="H132" s="91"/>
      <c r="I132" s="92"/>
      <c r="J132" s="91"/>
      <c r="K132" s="91"/>
      <c r="L132" s="91"/>
      <c r="M132" s="92"/>
      <c r="N132" s="117">
        <v>5308.2</v>
      </c>
      <c r="O132" s="117"/>
      <c r="P132" s="92"/>
      <c r="Q132" s="93"/>
    </row>
    <row r="133" spans="1:17" s="18" customFormat="1" ht="19.5" customHeight="1">
      <c r="A133" s="65" t="s">
        <v>405</v>
      </c>
      <c r="B133" s="22" t="s">
        <v>404</v>
      </c>
      <c r="C133" s="23" t="s">
        <v>53</v>
      </c>
      <c r="D133" s="108">
        <f t="shared" si="25"/>
        <v>0</v>
      </c>
      <c r="E133" s="101"/>
      <c r="F133" s="89">
        <f t="shared" si="26"/>
        <v>0</v>
      </c>
      <c r="G133" s="101"/>
      <c r="H133" s="91"/>
      <c r="I133" s="92"/>
      <c r="J133" s="91"/>
      <c r="K133" s="91"/>
      <c r="L133" s="91"/>
      <c r="M133" s="92"/>
      <c r="N133" s="117"/>
      <c r="O133" s="117"/>
      <c r="P133" s="92"/>
      <c r="Q133" s="93"/>
    </row>
    <row r="134" spans="1:17" s="18" customFormat="1" ht="24">
      <c r="A134" s="59" t="s">
        <v>406</v>
      </c>
      <c r="B134" s="37" t="s">
        <v>407</v>
      </c>
      <c r="C134" s="38" t="s">
        <v>56</v>
      </c>
      <c r="D134" s="102">
        <f t="shared" si="25"/>
        <v>201407896.8</v>
      </c>
      <c r="E134" s="100">
        <f>E135+E136+E137+E138+E139+E140+E141+E145+E146+E147+E148</f>
        <v>0</v>
      </c>
      <c r="F134" s="89">
        <f t="shared" si="26"/>
        <v>201407896.8</v>
      </c>
      <c r="G134" s="100">
        <f aca="true" t="shared" si="29" ref="G134:Q134">G135+G136+G137+G138+G139+G140+G141+G145+G146+G147+G148</f>
        <v>0</v>
      </c>
      <c r="H134" s="100">
        <f t="shared" si="29"/>
        <v>0</v>
      </c>
      <c r="I134" s="100">
        <f t="shared" si="29"/>
        <v>0</v>
      </c>
      <c r="J134" s="100">
        <f t="shared" si="29"/>
        <v>0</v>
      </c>
      <c r="K134" s="100">
        <f t="shared" si="29"/>
        <v>0</v>
      </c>
      <c r="L134" s="100">
        <f t="shared" si="29"/>
        <v>0</v>
      </c>
      <c r="M134" s="100">
        <f t="shared" si="29"/>
        <v>0</v>
      </c>
      <c r="N134" s="100">
        <f t="shared" si="29"/>
        <v>200407896.8</v>
      </c>
      <c r="O134" s="100">
        <f t="shared" si="29"/>
        <v>1000000</v>
      </c>
      <c r="P134" s="100">
        <f t="shared" si="29"/>
        <v>0</v>
      </c>
      <c r="Q134" s="90">
        <f t="shared" si="29"/>
        <v>0</v>
      </c>
    </row>
    <row r="135" spans="1:17" s="18" customFormat="1" ht="36">
      <c r="A135" s="60" t="s">
        <v>598</v>
      </c>
      <c r="B135" s="20" t="s">
        <v>408</v>
      </c>
      <c r="C135" s="21" t="s">
        <v>57</v>
      </c>
      <c r="D135" s="108">
        <f t="shared" si="25"/>
        <v>198775896.8</v>
      </c>
      <c r="E135" s="92"/>
      <c r="F135" s="89">
        <f t="shared" si="26"/>
        <v>198775896.8</v>
      </c>
      <c r="G135" s="92"/>
      <c r="H135" s="91"/>
      <c r="I135" s="92"/>
      <c r="J135" s="91"/>
      <c r="K135" s="91"/>
      <c r="L135" s="91"/>
      <c r="M135" s="92"/>
      <c r="N135" s="117">
        <v>198775896.8</v>
      </c>
      <c r="O135" s="117"/>
      <c r="P135" s="117"/>
      <c r="Q135" s="93"/>
    </row>
    <row r="136" spans="1:17" s="18" customFormat="1" ht="24">
      <c r="A136" s="65" t="s">
        <v>410</v>
      </c>
      <c r="B136" s="22" t="s">
        <v>409</v>
      </c>
      <c r="C136" s="30" t="s">
        <v>59</v>
      </c>
      <c r="D136" s="108">
        <f t="shared" si="25"/>
        <v>0</v>
      </c>
      <c r="E136" s="101"/>
      <c r="F136" s="89">
        <f t="shared" si="26"/>
        <v>0</v>
      </c>
      <c r="G136" s="101"/>
      <c r="H136" s="109"/>
      <c r="I136" s="101"/>
      <c r="J136" s="109"/>
      <c r="K136" s="91"/>
      <c r="L136" s="91"/>
      <c r="M136" s="92"/>
      <c r="N136" s="117"/>
      <c r="O136" s="117"/>
      <c r="P136" s="117"/>
      <c r="Q136" s="93"/>
    </row>
    <row r="137" spans="1:17" s="18" customFormat="1" ht="36">
      <c r="A137" s="65" t="s">
        <v>411</v>
      </c>
      <c r="B137" s="22" t="s">
        <v>412</v>
      </c>
      <c r="C137" s="30" t="s">
        <v>61</v>
      </c>
      <c r="D137" s="108">
        <f t="shared" si="25"/>
        <v>0</v>
      </c>
      <c r="E137" s="101"/>
      <c r="F137" s="89">
        <f t="shared" si="26"/>
        <v>0</v>
      </c>
      <c r="G137" s="101"/>
      <c r="H137" s="109"/>
      <c r="I137" s="101"/>
      <c r="J137" s="109"/>
      <c r="K137" s="91"/>
      <c r="L137" s="91"/>
      <c r="M137" s="92"/>
      <c r="N137" s="117"/>
      <c r="O137" s="117"/>
      <c r="P137" s="117"/>
      <c r="Q137" s="93"/>
    </row>
    <row r="138" spans="1:17" s="18" customFormat="1" ht="24">
      <c r="A138" s="65" t="s">
        <v>413</v>
      </c>
      <c r="B138" s="22" t="s">
        <v>414</v>
      </c>
      <c r="C138" s="30" t="s">
        <v>63</v>
      </c>
      <c r="D138" s="108">
        <f t="shared" si="25"/>
        <v>0</v>
      </c>
      <c r="E138" s="101"/>
      <c r="F138" s="89">
        <f t="shared" si="26"/>
        <v>0</v>
      </c>
      <c r="G138" s="101"/>
      <c r="H138" s="109"/>
      <c r="I138" s="101"/>
      <c r="J138" s="109"/>
      <c r="K138" s="91"/>
      <c r="L138" s="91"/>
      <c r="M138" s="92"/>
      <c r="N138" s="117"/>
      <c r="O138" s="117"/>
      <c r="P138" s="117"/>
      <c r="Q138" s="93"/>
    </row>
    <row r="139" spans="1:17" s="18" customFormat="1" ht="36">
      <c r="A139" s="65" t="s">
        <v>415</v>
      </c>
      <c r="B139" s="22" t="s">
        <v>416</v>
      </c>
      <c r="C139" s="30" t="s">
        <v>65</v>
      </c>
      <c r="D139" s="108">
        <f t="shared" si="25"/>
        <v>0</v>
      </c>
      <c r="E139" s="101"/>
      <c r="F139" s="89">
        <f t="shared" si="26"/>
        <v>0</v>
      </c>
      <c r="G139" s="101"/>
      <c r="H139" s="109"/>
      <c r="I139" s="101"/>
      <c r="J139" s="109"/>
      <c r="K139" s="91"/>
      <c r="L139" s="91"/>
      <c r="M139" s="92"/>
      <c r="N139" s="117"/>
      <c r="O139" s="117"/>
      <c r="P139" s="117"/>
      <c r="Q139" s="93"/>
    </row>
    <row r="140" spans="1:17" s="18" customFormat="1" ht="36">
      <c r="A140" s="65" t="s">
        <v>417</v>
      </c>
      <c r="B140" s="22" t="s">
        <v>418</v>
      </c>
      <c r="C140" s="30" t="s">
        <v>67</v>
      </c>
      <c r="D140" s="108">
        <f t="shared" si="25"/>
        <v>2632000</v>
      </c>
      <c r="E140" s="101"/>
      <c r="F140" s="89">
        <f t="shared" si="26"/>
        <v>2632000</v>
      </c>
      <c r="G140" s="101"/>
      <c r="H140" s="109"/>
      <c r="I140" s="101"/>
      <c r="J140" s="109"/>
      <c r="K140" s="91"/>
      <c r="L140" s="91"/>
      <c r="M140" s="92"/>
      <c r="N140" s="117">
        <v>1632000</v>
      </c>
      <c r="O140" s="117">
        <v>1000000</v>
      </c>
      <c r="P140" s="117"/>
      <c r="Q140" s="93"/>
    </row>
    <row r="141" spans="1:17" s="18" customFormat="1" ht="24.75" thickBot="1">
      <c r="A141" s="65" t="s">
        <v>419</v>
      </c>
      <c r="B141" s="66" t="s">
        <v>420</v>
      </c>
      <c r="C141" s="170" t="s">
        <v>421</v>
      </c>
      <c r="D141" s="104">
        <f t="shared" si="25"/>
        <v>0</v>
      </c>
      <c r="E141" s="105"/>
      <c r="F141" s="110">
        <f t="shared" si="26"/>
        <v>0</v>
      </c>
      <c r="G141" s="105"/>
      <c r="H141" s="106"/>
      <c r="I141" s="105"/>
      <c r="J141" s="106"/>
      <c r="K141" s="106"/>
      <c r="L141" s="106"/>
      <c r="M141" s="105"/>
      <c r="N141" s="119"/>
      <c r="O141" s="119"/>
      <c r="P141" s="119"/>
      <c r="Q141" s="107"/>
    </row>
    <row r="142" s="18" customFormat="1" ht="12">
      <c r="Q142" s="169" t="s">
        <v>217</v>
      </c>
    </row>
    <row r="143" spans="1:17" s="18" customFormat="1" ht="108">
      <c r="A143" s="13" t="s">
        <v>11</v>
      </c>
      <c r="B143" s="74" t="s">
        <v>5</v>
      </c>
      <c r="C143" s="74" t="s">
        <v>6</v>
      </c>
      <c r="D143" s="72" t="s">
        <v>107</v>
      </c>
      <c r="E143" s="74" t="s">
        <v>105</v>
      </c>
      <c r="F143" s="72" t="s">
        <v>7</v>
      </c>
      <c r="G143" s="74" t="s">
        <v>106</v>
      </c>
      <c r="H143" s="73" t="s">
        <v>8</v>
      </c>
      <c r="I143" s="72" t="s">
        <v>133</v>
      </c>
      <c r="J143" s="72" t="s">
        <v>613</v>
      </c>
      <c r="K143" s="72" t="s">
        <v>614</v>
      </c>
      <c r="L143" s="75" t="s">
        <v>135</v>
      </c>
      <c r="M143" s="75" t="s">
        <v>136</v>
      </c>
      <c r="N143" s="75" t="s">
        <v>9</v>
      </c>
      <c r="O143" s="75" t="s">
        <v>137</v>
      </c>
      <c r="P143" s="75" t="s">
        <v>138</v>
      </c>
      <c r="Q143" s="73" t="s">
        <v>10</v>
      </c>
    </row>
    <row r="144" spans="1:17" s="18" customFormat="1" ht="12.75" thickBot="1">
      <c r="A144" s="13">
        <v>1</v>
      </c>
      <c r="B144" s="19">
        <v>2</v>
      </c>
      <c r="C144" s="19">
        <v>3</v>
      </c>
      <c r="D144" s="55">
        <v>4</v>
      </c>
      <c r="E144" s="55">
        <v>5</v>
      </c>
      <c r="F144" s="55">
        <v>6</v>
      </c>
      <c r="G144" s="55">
        <v>7</v>
      </c>
      <c r="H144" s="19">
        <v>8</v>
      </c>
      <c r="I144" s="19">
        <v>9</v>
      </c>
      <c r="J144" s="55">
        <v>10</v>
      </c>
      <c r="K144" s="55">
        <v>11</v>
      </c>
      <c r="L144" s="55">
        <v>12</v>
      </c>
      <c r="M144" s="55">
        <v>13</v>
      </c>
      <c r="N144" s="55">
        <v>14</v>
      </c>
      <c r="O144" s="55">
        <v>15</v>
      </c>
      <c r="P144" s="55">
        <v>16</v>
      </c>
      <c r="Q144" s="155">
        <v>17</v>
      </c>
    </row>
    <row r="145" spans="1:17" s="18" customFormat="1" ht="36">
      <c r="A145" s="65" t="s">
        <v>424</v>
      </c>
      <c r="B145" s="163" t="s">
        <v>422</v>
      </c>
      <c r="C145" s="171" t="s">
        <v>423</v>
      </c>
      <c r="D145" s="111">
        <f aca="true" t="shared" si="30" ref="D145:D168">F145+Q145-E145</f>
        <v>0</v>
      </c>
      <c r="E145" s="159"/>
      <c r="F145" s="123">
        <f>H145+I145+J145+K145+L145+M145+N145+O145+P145-G145</f>
        <v>0</v>
      </c>
      <c r="G145" s="159"/>
      <c r="H145" s="158"/>
      <c r="I145" s="159"/>
      <c r="J145" s="158"/>
      <c r="K145" s="158"/>
      <c r="L145" s="158"/>
      <c r="M145" s="159"/>
      <c r="N145" s="168"/>
      <c r="O145" s="168"/>
      <c r="P145" s="168"/>
      <c r="Q145" s="160"/>
    </row>
    <row r="146" spans="1:17" s="18" customFormat="1" ht="24">
      <c r="A146" s="65" t="s">
        <v>425</v>
      </c>
      <c r="B146" s="22" t="s">
        <v>426</v>
      </c>
      <c r="C146" s="30" t="s">
        <v>427</v>
      </c>
      <c r="D146" s="108">
        <f t="shared" si="30"/>
        <v>0</v>
      </c>
      <c r="E146" s="101"/>
      <c r="F146" s="89">
        <f aca="true" t="shared" si="31" ref="F146:F168">H146+I146+J146+L146+K146+M146+N146+O146+P146-G146</f>
        <v>0</v>
      </c>
      <c r="G146" s="101"/>
      <c r="H146" s="109"/>
      <c r="I146" s="101"/>
      <c r="J146" s="109"/>
      <c r="K146" s="91"/>
      <c r="L146" s="91"/>
      <c r="M146" s="92"/>
      <c r="N146" s="117"/>
      <c r="O146" s="117"/>
      <c r="P146" s="117"/>
      <c r="Q146" s="93"/>
    </row>
    <row r="147" spans="1:17" s="18" customFormat="1" ht="36">
      <c r="A147" s="65" t="s">
        <v>428</v>
      </c>
      <c r="B147" s="22" t="s">
        <v>429</v>
      </c>
      <c r="C147" s="30" t="s">
        <v>430</v>
      </c>
      <c r="D147" s="108">
        <f t="shared" si="30"/>
        <v>0</v>
      </c>
      <c r="E147" s="101"/>
      <c r="F147" s="89">
        <f t="shared" si="31"/>
        <v>0</v>
      </c>
      <c r="G147" s="101"/>
      <c r="H147" s="109"/>
      <c r="I147" s="101"/>
      <c r="J147" s="109"/>
      <c r="K147" s="91"/>
      <c r="L147" s="91"/>
      <c r="M147" s="92"/>
      <c r="N147" s="117"/>
      <c r="O147" s="117"/>
      <c r="P147" s="117"/>
      <c r="Q147" s="93"/>
    </row>
    <row r="148" spans="1:17" s="18" customFormat="1" ht="37.5" customHeight="1">
      <c r="A148" s="65" t="s">
        <v>433</v>
      </c>
      <c r="B148" s="22" t="s">
        <v>432</v>
      </c>
      <c r="C148" s="30" t="s">
        <v>431</v>
      </c>
      <c r="D148" s="108">
        <f t="shared" si="30"/>
        <v>0</v>
      </c>
      <c r="E148" s="101"/>
      <c r="F148" s="89">
        <f t="shared" si="31"/>
        <v>0</v>
      </c>
      <c r="G148" s="101"/>
      <c r="H148" s="109"/>
      <c r="I148" s="101"/>
      <c r="J148" s="109"/>
      <c r="K148" s="91"/>
      <c r="L148" s="91"/>
      <c r="M148" s="92"/>
      <c r="N148" s="117"/>
      <c r="O148" s="117"/>
      <c r="P148" s="117"/>
      <c r="Q148" s="93"/>
    </row>
    <row r="149" spans="1:17" s="18" customFormat="1" ht="19.5" customHeight="1">
      <c r="A149" s="59" t="s">
        <v>122</v>
      </c>
      <c r="B149" s="37" t="s">
        <v>434</v>
      </c>
      <c r="C149" s="38" t="s">
        <v>69</v>
      </c>
      <c r="D149" s="108">
        <f t="shared" si="30"/>
        <v>0</v>
      </c>
      <c r="E149" s="100">
        <f>E150+E151+E152+E153+E154+E155</f>
        <v>0</v>
      </c>
      <c r="F149" s="89">
        <f t="shared" si="31"/>
        <v>0</v>
      </c>
      <c r="G149" s="100">
        <f aca="true" t="shared" si="32" ref="G149:Q149">G150+G151+G152+G153+G154+G155</f>
        <v>20198048</v>
      </c>
      <c r="H149" s="100">
        <f t="shared" si="32"/>
        <v>0</v>
      </c>
      <c r="I149" s="100">
        <f t="shared" si="32"/>
        <v>0</v>
      </c>
      <c r="J149" s="100">
        <f t="shared" si="32"/>
        <v>0</v>
      </c>
      <c r="K149" s="100">
        <f t="shared" si="32"/>
        <v>0</v>
      </c>
      <c r="L149" s="100">
        <f t="shared" si="32"/>
        <v>0</v>
      </c>
      <c r="M149" s="100">
        <f t="shared" si="32"/>
        <v>0</v>
      </c>
      <c r="N149" s="100">
        <f t="shared" si="32"/>
        <v>19556648</v>
      </c>
      <c r="O149" s="100">
        <f t="shared" si="32"/>
        <v>256500</v>
      </c>
      <c r="P149" s="100">
        <f t="shared" si="32"/>
        <v>384900</v>
      </c>
      <c r="Q149" s="90">
        <f t="shared" si="32"/>
        <v>0</v>
      </c>
    </row>
    <row r="150" spans="1:17" s="18" customFormat="1" ht="36">
      <c r="A150" s="60" t="s">
        <v>628</v>
      </c>
      <c r="B150" s="20" t="s">
        <v>435</v>
      </c>
      <c r="C150" s="21" t="s">
        <v>70</v>
      </c>
      <c r="D150" s="108">
        <f t="shared" si="30"/>
        <v>0</v>
      </c>
      <c r="E150" s="92"/>
      <c r="F150" s="89">
        <f t="shared" si="31"/>
        <v>0</v>
      </c>
      <c r="G150" s="92">
        <v>20198048</v>
      </c>
      <c r="H150" s="91"/>
      <c r="I150" s="92"/>
      <c r="J150" s="91"/>
      <c r="K150" s="91"/>
      <c r="L150" s="91"/>
      <c r="M150" s="91"/>
      <c r="N150" s="101">
        <v>19556648</v>
      </c>
      <c r="O150" s="101">
        <v>256500</v>
      </c>
      <c r="P150" s="101">
        <v>384900</v>
      </c>
      <c r="Q150" s="93"/>
    </row>
    <row r="151" spans="1:17" s="18" customFormat="1" ht="36">
      <c r="A151" s="60" t="s">
        <v>629</v>
      </c>
      <c r="B151" s="20" t="s">
        <v>436</v>
      </c>
      <c r="C151" s="21" t="s">
        <v>71</v>
      </c>
      <c r="D151" s="108">
        <f t="shared" si="30"/>
        <v>0</v>
      </c>
      <c r="E151" s="92"/>
      <c r="F151" s="89">
        <f t="shared" si="31"/>
        <v>0</v>
      </c>
      <c r="G151" s="92"/>
      <c r="H151" s="91"/>
      <c r="I151" s="92"/>
      <c r="J151" s="91"/>
      <c r="K151" s="91"/>
      <c r="L151" s="91"/>
      <c r="M151" s="92"/>
      <c r="N151" s="101"/>
      <c r="O151" s="101"/>
      <c r="P151" s="101"/>
      <c r="Q151" s="93"/>
    </row>
    <row r="152" spans="1:17" s="18" customFormat="1" ht="19.5" customHeight="1">
      <c r="A152" s="60" t="s">
        <v>630</v>
      </c>
      <c r="B152" s="22" t="s">
        <v>437</v>
      </c>
      <c r="C152" s="30" t="s">
        <v>77</v>
      </c>
      <c r="D152" s="108">
        <f t="shared" si="30"/>
        <v>0</v>
      </c>
      <c r="E152" s="101"/>
      <c r="F152" s="95">
        <f t="shared" si="31"/>
        <v>0</v>
      </c>
      <c r="G152" s="101"/>
      <c r="H152" s="91"/>
      <c r="I152" s="92"/>
      <c r="J152" s="91"/>
      <c r="K152" s="91"/>
      <c r="L152" s="91"/>
      <c r="M152" s="92"/>
      <c r="N152" s="101"/>
      <c r="O152" s="101"/>
      <c r="P152" s="101"/>
      <c r="Q152" s="93"/>
    </row>
    <row r="153" spans="1:17" s="18" customFormat="1" ht="24">
      <c r="A153" s="60" t="s">
        <v>637</v>
      </c>
      <c r="B153" s="22" t="s">
        <v>631</v>
      </c>
      <c r="C153" s="30" t="s">
        <v>632</v>
      </c>
      <c r="D153" s="108">
        <f t="shared" si="30"/>
        <v>0</v>
      </c>
      <c r="E153" s="101"/>
      <c r="F153" s="95">
        <f t="shared" si="31"/>
        <v>0</v>
      </c>
      <c r="G153" s="101"/>
      <c r="H153" s="91"/>
      <c r="I153" s="92"/>
      <c r="J153" s="91"/>
      <c r="K153" s="91"/>
      <c r="L153" s="91"/>
      <c r="M153" s="92"/>
      <c r="N153" s="101"/>
      <c r="O153" s="101"/>
      <c r="P153" s="101"/>
      <c r="Q153" s="93"/>
    </row>
    <row r="154" spans="1:17" s="18" customFormat="1" ht="36">
      <c r="A154" s="60" t="s">
        <v>638</v>
      </c>
      <c r="B154" s="22" t="s">
        <v>633</v>
      </c>
      <c r="C154" s="30" t="s">
        <v>634</v>
      </c>
      <c r="D154" s="108">
        <f t="shared" si="30"/>
        <v>0</v>
      </c>
      <c r="E154" s="101"/>
      <c r="F154" s="95">
        <f t="shared" si="31"/>
        <v>0</v>
      </c>
      <c r="G154" s="101"/>
      <c r="H154" s="91"/>
      <c r="I154" s="92"/>
      <c r="J154" s="91"/>
      <c r="K154" s="91"/>
      <c r="L154" s="91"/>
      <c r="M154" s="92"/>
      <c r="N154" s="101"/>
      <c r="O154" s="101"/>
      <c r="P154" s="101"/>
      <c r="Q154" s="93"/>
    </row>
    <row r="155" spans="1:17" s="18" customFormat="1" ht="24">
      <c r="A155" s="60" t="s">
        <v>639</v>
      </c>
      <c r="B155" s="24" t="s">
        <v>635</v>
      </c>
      <c r="C155" s="25" t="s">
        <v>636</v>
      </c>
      <c r="D155" s="108">
        <f t="shared" si="30"/>
        <v>0</v>
      </c>
      <c r="E155" s="101"/>
      <c r="F155" s="95">
        <f t="shared" si="31"/>
        <v>0</v>
      </c>
      <c r="G155" s="101"/>
      <c r="H155" s="91"/>
      <c r="I155" s="92"/>
      <c r="J155" s="91"/>
      <c r="K155" s="91"/>
      <c r="L155" s="91"/>
      <c r="M155" s="92"/>
      <c r="N155" s="101"/>
      <c r="O155" s="101"/>
      <c r="P155" s="101"/>
      <c r="Q155" s="93"/>
    </row>
    <row r="156" spans="1:17" s="18" customFormat="1" ht="19.5" customHeight="1">
      <c r="A156" s="64" t="s">
        <v>123</v>
      </c>
      <c r="B156" s="39" t="s">
        <v>438</v>
      </c>
      <c r="C156" s="40" t="s">
        <v>72</v>
      </c>
      <c r="D156" s="108">
        <f t="shared" si="30"/>
        <v>9450219.87</v>
      </c>
      <c r="E156" s="102">
        <f>E157+E158+E159+E160+E161+E162+E163</f>
        <v>0</v>
      </c>
      <c r="F156" s="89">
        <f t="shared" si="31"/>
        <v>9450219.87</v>
      </c>
      <c r="G156" s="102">
        <f aca="true" t="shared" si="33" ref="G156:Q156">G157+G158+G159+G160+G161+G162+G163</f>
        <v>0</v>
      </c>
      <c r="H156" s="102">
        <f t="shared" si="33"/>
        <v>0</v>
      </c>
      <c r="I156" s="102">
        <f t="shared" si="33"/>
        <v>0</v>
      </c>
      <c r="J156" s="102">
        <f t="shared" si="33"/>
        <v>0</v>
      </c>
      <c r="K156" s="102">
        <f t="shared" si="33"/>
        <v>0</v>
      </c>
      <c r="L156" s="102">
        <f t="shared" si="33"/>
        <v>0</v>
      </c>
      <c r="M156" s="102">
        <f t="shared" si="33"/>
        <v>0</v>
      </c>
      <c r="N156" s="102">
        <f t="shared" si="33"/>
        <v>8375840.53</v>
      </c>
      <c r="O156" s="102">
        <f t="shared" si="33"/>
        <v>185564.26</v>
      </c>
      <c r="P156" s="102">
        <f t="shared" si="33"/>
        <v>888815.08</v>
      </c>
      <c r="Q156" s="96">
        <f t="shared" si="33"/>
        <v>0</v>
      </c>
    </row>
    <row r="157" spans="1:17" s="18" customFormat="1" ht="36">
      <c r="A157" s="70" t="s">
        <v>440</v>
      </c>
      <c r="B157" s="24" t="s">
        <v>439</v>
      </c>
      <c r="C157" s="25" t="s">
        <v>73</v>
      </c>
      <c r="D157" s="108">
        <f t="shared" si="30"/>
        <v>0</v>
      </c>
      <c r="E157" s="92"/>
      <c r="F157" s="89">
        <f t="shared" si="31"/>
        <v>0</v>
      </c>
      <c r="G157" s="92"/>
      <c r="H157" s="91"/>
      <c r="I157" s="92"/>
      <c r="J157" s="91"/>
      <c r="K157" s="91"/>
      <c r="L157" s="91"/>
      <c r="M157" s="91"/>
      <c r="N157" s="101"/>
      <c r="O157" s="101"/>
      <c r="P157" s="101"/>
      <c r="Q157" s="93"/>
    </row>
    <row r="158" spans="1:17" s="18" customFormat="1" ht="24">
      <c r="A158" s="62" t="s">
        <v>441</v>
      </c>
      <c r="B158" s="22" t="s">
        <v>443</v>
      </c>
      <c r="C158" s="23" t="s">
        <v>74</v>
      </c>
      <c r="D158" s="108">
        <f t="shared" si="30"/>
        <v>5735666.61</v>
      </c>
      <c r="E158" s="101"/>
      <c r="F158" s="89">
        <f t="shared" si="31"/>
        <v>5735666.61</v>
      </c>
      <c r="G158" s="101"/>
      <c r="H158" s="91"/>
      <c r="I158" s="92"/>
      <c r="J158" s="91"/>
      <c r="K158" s="91"/>
      <c r="L158" s="91"/>
      <c r="M158" s="92"/>
      <c r="N158" s="101">
        <v>5735666.61</v>
      </c>
      <c r="O158" s="101"/>
      <c r="P158" s="101"/>
      <c r="Q158" s="93"/>
    </row>
    <row r="159" spans="1:17" s="18" customFormat="1" ht="24">
      <c r="A159" s="61" t="s">
        <v>442</v>
      </c>
      <c r="B159" s="26" t="s">
        <v>444</v>
      </c>
      <c r="C159" s="27" t="s">
        <v>82</v>
      </c>
      <c r="D159" s="108">
        <f t="shared" si="30"/>
        <v>0</v>
      </c>
      <c r="E159" s="101"/>
      <c r="F159" s="89">
        <f t="shared" si="31"/>
        <v>0</v>
      </c>
      <c r="G159" s="101"/>
      <c r="H159" s="91"/>
      <c r="I159" s="92"/>
      <c r="J159" s="91"/>
      <c r="K159" s="91"/>
      <c r="L159" s="91"/>
      <c r="M159" s="92"/>
      <c r="N159" s="101"/>
      <c r="O159" s="101"/>
      <c r="P159" s="101"/>
      <c r="Q159" s="93"/>
    </row>
    <row r="160" spans="1:17" s="18" customFormat="1" ht="24">
      <c r="A160" s="61" t="s">
        <v>447</v>
      </c>
      <c r="B160" s="26" t="s">
        <v>445</v>
      </c>
      <c r="C160" s="27" t="s">
        <v>446</v>
      </c>
      <c r="D160" s="108">
        <f t="shared" si="30"/>
        <v>3183626.86</v>
      </c>
      <c r="E160" s="101"/>
      <c r="F160" s="89">
        <f t="shared" si="31"/>
        <v>3183626.86</v>
      </c>
      <c r="G160" s="101"/>
      <c r="H160" s="91"/>
      <c r="I160" s="92"/>
      <c r="J160" s="91"/>
      <c r="K160" s="91"/>
      <c r="L160" s="91"/>
      <c r="M160" s="92"/>
      <c r="N160" s="101">
        <v>2354621.58</v>
      </c>
      <c r="O160" s="101">
        <v>185564.26</v>
      </c>
      <c r="P160" s="101">
        <v>643441.02</v>
      </c>
      <c r="Q160" s="93"/>
    </row>
    <row r="161" spans="1:17" s="18" customFormat="1" ht="36">
      <c r="A161" s="61" t="s">
        <v>448</v>
      </c>
      <c r="B161" s="26" t="s">
        <v>449</v>
      </c>
      <c r="C161" s="27" t="s">
        <v>450</v>
      </c>
      <c r="D161" s="108">
        <f t="shared" si="30"/>
        <v>6964.68</v>
      </c>
      <c r="E161" s="101"/>
      <c r="F161" s="89">
        <f t="shared" si="31"/>
        <v>6964.68</v>
      </c>
      <c r="G161" s="101"/>
      <c r="H161" s="91"/>
      <c r="I161" s="92"/>
      <c r="J161" s="91"/>
      <c r="K161" s="91"/>
      <c r="L161" s="91"/>
      <c r="M161" s="92"/>
      <c r="N161" s="101">
        <v>6964.68</v>
      </c>
      <c r="O161" s="101"/>
      <c r="P161" s="101"/>
      <c r="Q161" s="93"/>
    </row>
    <row r="162" spans="1:17" s="18" customFormat="1" ht="24">
      <c r="A162" s="61" t="s">
        <v>451</v>
      </c>
      <c r="B162" s="26" t="s">
        <v>452</v>
      </c>
      <c r="C162" s="27" t="s">
        <v>456</v>
      </c>
      <c r="D162" s="108">
        <f t="shared" si="30"/>
        <v>363561.72</v>
      </c>
      <c r="E162" s="101"/>
      <c r="F162" s="89">
        <f t="shared" si="31"/>
        <v>363561.72</v>
      </c>
      <c r="G162" s="101"/>
      <c r="H162" s="91"/>
      <c r="I162" s="92"/>
      <c r="J162" s="91"/>
      <c r="K162" s="91"/>
      <c r="L162" s="91"/>
      <c r="M162" s="92"/>
      <c r="N162" s="101">
        <v>278587.66</v>
      </c>
      <c r="O162" s="101"/>
      <c r="P162" s="101">
        <v>84974.06</v>
      </c>
      <c r="Q162" s="93"/>
    </row>
    <row r="163" spans="1:17" s="18" customFormat="1" ht="24">
      <c r="A163" s="61" t="s">
        <v>453</v>
      </c>
      <c r="B163" s="26" t="s">
        <v>454</v>
      </c>
      <c r="C163" s="27" t="s">
        <v>455</v>
      </c>
      <c r="D163" s="108">
        <f t="shared" si="30"/>
        <v>160400</v>
      </c>
      <c r="E163" s="101"/>
      <c r="F163" s="89">
        <f t="shared" si="31"/>
        <v>160400</v>
      </c>
      <c r="G163" s="101"/>
      <c r="H163" s="91"/>
      <c r="I163" s="92"/>
      <c r="J163" s="91"/>
      <c r="K163" s="91"/>
      <c r="L163" s="91"/>
      <c r="M163" s="92"/>
      <c r="N163" s="101"/>
      <c r="O163" s="101"/>
      <c r="P163" s="101">
        <v>160400</v>
      </c>
      <c r="Q163" s="93"/>
    </row>
    <row r="164" spans="1:17" s="18" customFormat="1" ht="19.5" customHeight="1">
      <c r="A164" s="64" t="s">
        <v>124</v>
      </c>
      <c r="B164" s="39" t="s">
        <v>457</v>
      </c>
      <c r="C164" s="40" t="s">
        <v>75</v>
      </c>
      <c r="D164" s="108">
        <f t="shared" si="30"/>
        <v>0</v>
      </c>
      <c r="E164" s="102">
        <f>E165</f>
        <v>0</v>
      </c>
      <c r="F164" s="89">
        <f t="shared" si="31"/>
        <v>0</v>
      </c>
      <c r="G164" s="102">
        <f aca="true" t="shared" si="34" ref="G164:Q164">G165</f>
        <v>0</v>
      </c>
      <c r="H164" s="102">
        <f t="shared" si="34"/>
        <v>0</v>
      </c>
      <c r="I164" s="102">
        <f t="shared" si="34"/>
        <v>0</v>
      </c>
      <c r="J164" s="102">
        <f t="shared" si="34"/>
        <v>0</v>
      </c>
      <c r="K164" s="102">
        <f t="shared" si="34"/>
        <v>0</v>
      </c>
      <c r="L164" s="102">
        <f t="shared" si="34"/>
        <v>0</v>
      </c>
      <c r="M164" s="102">
        <f t="shared" si="34"/>
        <v>0</v>
      </c>
      <c r="N164" s="102">
        <f t="shared" si="34"/>
        <v>0</v>
      </c>
      <c r="O164" s="102">
        <f t="shared" si="34"/>
        <v>0</v>
      </c>
      <c r="P164" s="102">
        <f t="shared" si="34"/>
        <v>0</v>
      </c>
      <c r="Q164" s="96">
        <f t="shared" si="34"/>
        <v>0</v>
      </c>
    </row>
    <row r="165" spans="1:17" s="18" customFormat="1" ht="24">
      <c r="A165" s="70" t="s">
        <v>125</v>
      </c>
      <c r="B165" s="24" t="s">
        <v>458</v>
      </c>
      <c r="C165" s="25" t="s">
        <v>76</v>
      </c>
      <c r="D165" s="108">
        <f t="shared" si="30"/>
        <v>0</v>
      </c>
      <c r="E165" s="92"/>
      <c r="F165" s="89">
        <f t="shared" si="31"/>
        <v>0</v>
      </c>
      <c r="G165" s="92"/>
      <c r="H165" s="91"/>
      <c r="I165" s="92"/>
      <c r="J165" s="91"/>
      <c r="K165" s="91"/>
      <c r="L165" s="91"/>
      <c r="M165" s="92"/>
      <c r="N165" s="101"/>
      <c r="O165" s="101"/>
      <c r="P165" s="101"/>
      <c r="Q165" s="93"/>
    </row>
    <row r="166" spans="1:17" s="18" customFormat="1" ht="24">
      <c r="A166" s="64" t="s">
        <v>459</v>
      </c>
      <c r="B166" s="39" t="s">
        <v>460</v>
      </c>
      <c r="C166" s="40" t="s">
        <v>78</v>
      </c>
      <c r="D166" s="108">
        <f t="shared" si="30"/>
        <v>0</v>
      </c>
      <c r="E166" s="120"/>
      <c r="F166" s="89">
        <f t="shared" si="31"/>
        <v>0</v>
      </c>
      <c r="G166" s="120"/>
      <c r="H166" s="120"/>
      <c r="I166" s="120"/>
      <c r="J166" s="120"/>
      <c r="K166" s="120"/>
      <c r="L166" s="120"/>
      <c r="M166" s="120"/>
      <c r="N166" s="120">
        <v>0</v>
      </c>
      <c r="O166" s="120">
        <v>0</v>
      </c>
      <c r="P166" s="120">
        <v>0</v>
      </c>
      <c r="Q166" s="184"/>
    </row>
    <row r="167" spans="1:17" s="18" customFormat="1" ht="36">
      <c r="A167" s="65" t="s">
        <v>599</v>
      </c>
      <c r="B167" s="22" t="s">
        <v>461</v>
      </c>
      <c r="C167" s="23" t="s">
        <v>79</v>
      </c>
      <c r="D167" s="102">
        <f t="shared" si="30"/>
        <v>0</v>
      </c>
      <c r="E167" s="101"/>
      <c r="F167" s="89">
        <f t="shared" si="31"/>
        <v>0</v>
      </c>
      <c r="G167" s="101"/>
      <c r="H167" s="109"/>
      <c r="I167" s="101"/>
      <c r="J167" s="109"/>
      <c r="K167" s="109"/>
      <c r="L167" s="109"/>
      <c r="M167" s="101"/>
      <c r="N167" s="101"/>
      <c r="O167" s="101"/>
      <c r="P167" s="101"/>
      <c r="Q167" s="147"/>
    </row>
    <row r="168" spans="1:17" s="18" customFormat="1" ht="36.75" thickBot="1">
      <c r="A168" s="65" t="s">
        <v>463</v>
      </c>
      <c r="B168" s="172" t="s">
        <v>462</v>
      </c>
      <c r="C168" s="173" t="s">
        <v>80</v>
      </c>
      <c r="D168" s="142">
        <f t="shared" si="30"/>
        <v>0</v>
      </c>
      <c r="E168" s="143"/>
      <c r="F168" s="104">
        <f t="shared" si="31"/>
        <v>0</v>
      </c>
      <c r="G168" s="143"/>
      <c r="H168" s="145"/>
      <c r="I168" s="143"/>
      <c r="J168" s="145"/>
      <c r="K168" s="145"/>
      <c r="L168" s="145"/>
      <c r="M168" s="143"/>
      <c r="N168" s="143"/>
      <c r="O168" s="143"/>
      <c r="P168" s="143"/>
      <c r="Q168" s="154"/>
    </row>
    <row r="169" s="18" customFormat="1" ht="12.75" customHeight="1">
      <c r="Q169" s="18" t="s">
        <v>464</v>
      </c>
    </row>
    <row r="170" spans="1:17" s="18" customFormat="1" ht="108">
      <c r="A170" s="55" t="s">
        <v>11</v>
      </c>
      <c r="B170" s="74" t="s">
        <v>5</v>
      </c>
      <c r="C170" s="74" t="s">
        <v>6</v>
      </c>
      <c r="D170" s="72" t="s">
        <v>107</v>
      </c>
      <c r="E170" s="74" t="s">
        <v>105</v>
      </c>
      <c r="F170" s="72" t="s">
        <v>7</v>
      </c>
      <c r="G170" s="74" t="s">
        <v>106</v>
      </c>
      <c r="H170" s="73" t="s">
        <v>8</v>
      </c>
      <c r="I170" s="72" t="s">
        <v>133</v>
      </c>
      <c r="J170" s="72" t="s">
        <v>613</v>
      </c>
      <c r="K170" s="72" t="s">
        <v>614</v>
      </c>
      <c r="L170" s="75" t="s">
        <v>135</v>
      </c>
      <c r="M170" s="75" t="s">
        <v>136</v>
      </c>
      <c r="N170" s="75" t="s">
        <v>9</v>
      </c>
      <c r="O170" s="75" t="s">
        <v>137</v>
      </c>
      <c r="P170" s="75" t="s">
        <v>138</v>
      </c>
      <c r="Q170" s="73" t="s">
        <v>10</v>
      </c>
    </row>
    <row r="171" spans="1:17" s="18" customFormat="1" ht="12.75" thickBot="1">
      <c r="A171" s="55">
        <v>1</v>
      </c>
      <c r="B171" s="19">
        <v>2</v>
      </c>
      <c r="C171" s="19">
        <v>3</v>
      </c>
      <c r="D171" s="55">
        <v>4</v>
      </c>
      <c r="E171" s="55">
        <v>5</v>
      </c>
      <c r="F171" s="55">
        <v>6</v>
      </c>
      <c r="G171" s="55">
        <v>7</v>
      </c>
      <c r="H171" s="19">
        <v>8</v>
      </c>
      <c r="I171" s="19">
        <v>9</v>
      </c>
      <c r="J171" s="55">
        <v>10</v>
      </c>
      <c r="K171" s="55">
        <v>11</v>
      </c>
      <c r="L171" s="55">
        <v>12</v>
      </c>
      <c r="M171" s="55">
        <v>13</v>
      </c>
      <c r="N171" s="55">
        <v>14</v>
      </c>
      <c r="O171" s="55">
        <v>15</v>
      </c>
      <c r="P171" s="55">
        <v>16</v>
      </c>
      <c r="Q171" s="155">
        <v>17</v>
      </c>
    </row>
    <row r="172" spans="1:17" s="18" customFormat="1" ht="43.5" customHeight="1">
      <c r="A172" s="65" t="s">
        <v>465</v>
      </c>
      <c r="B172" s="163" t="s">
        <v>466</v>
      </c>
      <c r="C172" s="164" t="s">
        <v>81</v>
      </c>
      <c r="D172" s="111">
        <f aca="true" t="shared" si="35" ref="D172:D201">F172+Q172-E172</f>
        <v>0</v>
      </c>
      <c r="E172" s="159"/>
      <c r="F172" s="123">
        <f>H172+I172+J172+L172+K172+M172+N172+O172+P172-G172</f>
        <v>0</v>
      </c>
      <c r="G172" s="159"/>
      <c r="H172" s="158"/>
      <c r="I172" s="159"/>
      <c r="J172" s="158"/>
      <c r="K172" s="158"/>
      <c r="L172" s="158"/>
      <c r="M172" s="159"/>
      <c r="N172" s="159"/>
      <c r="O172" s="159"/>
      <c r="P172" s="159"/>
      <c r="Q172" s="160"/>
    </row>
    <row r="173" spans="1:17" s="18" customFormat="1" ht="33" customHeight="1">
      <c r="A173" s="65" t="s">
        <v>467</v>
      </c>
      <c r="B173" s="22" t="s">
        <v>468</v>
      </c>
      <c r="C173" s="23" t="s">
        <v>469</v>
      </c>
      <c r="D173" s="108">
        <f t="shared" si="35"/>
        <v>0</v>
      </c>
      <c r="E173" s="92"/>
      <c r="F173" s="89">
        <f aca="true" t="shared" si="36" ref="F173:F201">H173+I173+J173+K173+L173+M173+N173+O173+P173-G173</f>
        <v>0</v>
      </c>
      <c r="G173" s="92"/>
      <c r="H173" s="91"/>
      <c r="I173" s="92"/>
      <c r="J173" s="91"/>
      <c r="K173" s="91"/>
      <c r="L173" s="91"/>
      <c r="M173" s="92"/>
      <c r="N173" s="101"/>
      <c r="O173" s="101"/>
      <c r="P173" s="101"/>
      <c r="Q173" s="93"/>
    </row>
    <row r="174" spans="1:17" s="18" customFormat="1" ht="48">
      <c r="A174" s="65" t="s">
        <v>470</v>
      </c>
      <c r="B174" s="22" t="s">
        <v>471</v>
      </c>
      <c r="C174" s="23" t="s">
        <v>472</v>
      </c>
      <c r="D174" s="108">
        <f t="shared" si="35"/>
        <v>0</v>
      </c>
      <c r="E174" s="92"/>
      <c r="F174" s="89">
        <f t="shared" si="36"/>
        <v>0</v>
      </c>
      <c r="G174" s="92"/>
      <c r="H174" s="91"/>
      <c r="I174" s="92"/>
      <c r="J174" s="91"/>
      <c r="K174" s="91"/>
      <c r="L174" s="91"/>
      <c r="M174" s="92"/>
      <c r="N174" s="101"/>
      <c r="O174" s="101"/>
      <c r="P174" s="101"/>
      <c r="Q174" s="93"/>
    </row>
    <row r="175" spans="1:17" s="18" customFormat="1" ht="44.25" customHeight="1">
      <c r="A175" s="65" t="s">
        <v>473</v>
      </c>
      <c r="B175" s="22" t="s">
        <v>474</v>
      </c>
      <c r="C175" s="23" t="s">
        <v>475</v>
      </c>
      <c r="D175" s="108">
        <f t="shared" si="35"/>
        <v>0</v>
      </c>
      <c r="E175" s="92"/>
      <c r="F175" s="89">
        <f t="shared" si="36"/>
        <v>0</v>
      </c>
      <c r="G175" s="92"/>
      <c r="H175" s="91"/>
      <c r="I175" s="92"/>
      <c r="J175" s="91"/>
      <c r="K175" s="91"/>
      <c r="L175" s="91"/>
      <c r="M175" s="92"/>
      <c r="N175" s="101"/>
      <c r="O175" s="101"/>
      <c r="P175" s="101"/>
      <c r="Q175" s="93"/>
    </row>
    <row r="176" spans="1:17" s="18" customFormat="1" ht="18.75" customHeight="1">
      <c r="A176" s="193" t="s">
        <v>126</v>
      </c>
      <c r="B176" s="148" t="s">
        <v>476</v>
      </c>
      <c r="C176" s="149" t="s">
        <v>83</v>
      </c>
      <c r="D176" s="108">
        <f t="shared" si="35"/>
        <v>3830786.16</v>
      </c>
      <c r="E176" s="151">
        <f>E177+E178+E179+E180+E181+E182+E183+E184+E185</f>
        <v>0</v>
      </c>
      <c r="F176" s="89">
        <f t="shared" si="36"/>
        <v>3830786.16</v>
      </c>
      <c r="G176" s="151">
        <f aca="true" t="shared" si="37" ref="G176:Q176">G177+G178+G179+G180+G181+G182+G183+G184+G185</f>
        <v>0</v>
      </c>
      <c r="H176" s="151">
        <f t="shared" si="37"/>
        <v>0</v>
      </c>
      <c r="I176" s="151">
        <f t="shared" si="37"/>
        <v>0</v>
      </c>
      <c r="J176" s="151">
        <f t="shared" si="37"/>
        <v>0</v>
      </c>
      <c r="K176" s="151">
        <f t="shared" si="37"/>
        <v>0</v>
      </c>
      <c r="L176" s="151">
        <f t="shared" si="37"/>
        <v>0</v>
      </c>
      <c r="M176" s="151">
        <f t="shared" si="37"/>
        <v>0</v>
      </c>
      <c r="N176" s="151">
        <f t="shared" si="37"/>
        <v>2296233.4</v>
      </c>
      <c r="O176" s="151">
        <f t="shared" si="37"/>
        <v>1441189</v>
      </c>
      <c r="P176" s="151">
        <f t="shared" si="37"/>
        <v>93363.76</v>
      </c>
      <c r="Q176" s="192">
        <f t="shared" si="37"/>
        <v>0</v>
      </c>
    </row>
    <row r="177" spans="1:17" s="18" customFormat="1" ht="24">
      <c r="A177" s="65" t="s">
        <v>209</v>
      </c>
      <c r="B177" s="22" t="s">
        <v>477</v>
      </c>
      <c r="C177" s="23" t="s">
        <v>595</v>
      </c>
      <c r="D177" s="108">
        <f t="shared" si="35"/>
        <v>57277.66</v>
      </c>
      <c r="E177" s="101"/>
      <c r="F177" s="89">
        <f t="shared" si="36"/>
        <v>57277.66</v>
      </c>
      <c r="G177" s="101"/>
      <c r="H177" s="91"/>
      <c r="I177" s="92"/>
      <c r="J177" s="91"/>
      <c r="K177" s="91"/>
      <c r="L177" s="91"/>
      <c r="M177" s="92"/>
      <c r="N177" s="117">
        <v>26412</v>
      </c>
      <c r="O177" s="117"/>
      <c r="P177" s="117">
        <v>30865.66</v>
      </c>
      <c r="Q177" s="93"/>
    </row>
    <row r="178" spans="1:17" s="18" customFormat="1" ht="36">
      <c r="A178" s="65" t="s">
        <v>210</v>
      </c>
      <c r="B178" s="22" t="s">
        <v>478</v>
      </c>
      <c r="C178" s="23" t="s">
        <v>212</v>
      </c>
      <c r="D178" s="108">
        <f t="shared" si="35"/>
        <v>315.25</v>
      </c>
      <c r="E178" s="101"/>
      <c r="F178" s="89">
        <f t="shared" si="36"/>
        <v>315.25</v>
      </c>
      <c r="G178" s="101"/>
      <c r="H178" s="91"/>
      <c r="I178" s="92"/>
      <c r="J178" s="91"/>
      <c r="K178" s="91"/>
      <c r="L178" s="91"/>
      <c r="M178" s="92"/>
      <c r="N178" s="117"/>
      <c r="O178" s="117"/>
      <c r="P178" s="117">
        <v>315.25</v>
      </c>
      <c r="Q178" s="93"/>
    </row>
    <row r="179" spans="1:17" s="18" customFormat="1" ht="36">
      <c r="A179" s="65" t="s">
        <v>479</v>
      </c>
      <c r="B179" s="22" t="s">
        <v>480</v>
      </c>
      <c r="C179" s="23" t="s">
        <v>213</v>
      </c>
      <c r="D179" s="108">
        <f t="shared" si="35"/>
        <v>846.33</v>
      </c>
      <c r="E179" s="101"/>
      <c r="F179" s="89">
        <f t="shared" si="36"/>
        <v>846.33</v>
      </c>
      <c r="G179" s="101"/>
      <c r="H179" s="91"/>
      <c r="I179" s="92"/>
      <c r="J179" s="91"/>
      <c r="K179" s="91"/>
      <c r="L179" s="91"/>
      <c r="M179" s="92"/>
      <c r="N179" s="117">
        <v>0</v>
      </c>
      <c r="O179" s="117"/>
      <c r="P179" s="117">
        <v>846.33</v>
      </c>
      <c r="Q179" s="93"/>
    </row>
    <row r="180" spans="1:17" s="18" customFormat="1" ht="24">
      <c r="A180" s="65" t="s">
        <v>211</v>
      </c>
      <c r="B180" s="22" t="s">
        <v>481</v>
      </c>
      <c r="C180" s="23" t="s">
        <v>214</v>
      </c>
      <c r="D180" s="108">
        <f t="shared" si="35"/>
        <v>0</v>
      </c>
      <c r="E180" s="101"/>
      <c r="F180" s="89">
        <f t="shared" si="36"/>
        <v>0</v>
      </c>
      <c r="G180" s="101"/>
      <c r="H180" s="91"/>
      <c r="I180" s="92"/>
      <c r="J180" s="91"/>
      <c r="K180" s="91"/>
      <c r="L180" s="91"/>
      <c r="M180" s="92"/>
      <c r="N180" s="117"/>
      <c r="O180" s="117"/>
      <c r="P180" s="117"/>
      <c r="Q180" s="93"/>
    </row>
    <row r="181" spans="1:17" s="18" customFormat="1" ht="24">
      <c r="A181" s="65" t="s">
        <v>483</v>
      </c>
      <c r="B181" s="22" t="s">
        <v>482</v>
      </c>
      <c r="C181" s="23" t="s">
        <v>215</v>
      </c>
      <c r="D181" s="108">
        <f t="shared" si="35"/>
        <v>263982.52</v>
      </c>
      <c r="E181" s="101"/>
      <c r="F181" s="89">
        <f t="shared" si="36"/>
        <v>263982.52</v>
      </c>
      <c r="G181" s="101"/>
      <c r="H181" s="91"/>
      <c r="I181" s="92"/>
      <c r="J181" s="91"/>
      <c r="K181" s="91"/>
      <c r="L181" s="91"/>
      <c r="M181" s="92"/>
      <c r="N181" s="117">
        <v>260000</v>
      </c>
      <c r="O181" s="117"/>
      <c r="P181" s="117">
        <v>3982.52</v>
      </c>
      <c r="Q181" s="93"/>
    </row>
    <row r="182" spans="1:17" s="18" customFormat="1" ht="24">
      <c r="A182" s="65" t="s">
        <v>484</v>
      </c>
      <c r="B182" s="22" t="s">
        <v>485</v>
      </c>
      <c r="C182" s="23" t="s">
        <v>216</v>
      </c>
      <c r="D182" s="108">
        <f t="shared" si="35"/>
        <v>66300</v>
      </c>
      <c r="E182" s="101"/>
      <c r="F182" s="89">
        <f t="shared" si="36"/>
        <v>66300</v>
      </c>
      <c r="G182" s="101"/>
      <c r="H182" s="91"/>
      <c r="I182" s="92"/>
      <c r="J182" s="91"/>
      <c r="K182" s="91"/>
      <c r="L182" s="91"/>
      <c r="M182" s="92"/>
      <c r="N182" s="117">
        <v>19800</v>
      </c>
      <c r="O182" s="117">
        <v>28500</v>
      </c>
      <c r="P182" s="117">
        <v>18000</v>
      </c>
      <c r="Q182" s="93"/>
    </row>
    <row r="183" spans="1:17" s="18" customFormat="1" ht="24">
      <c r="A183" s="65" t="s">
        <v>486</v>
      </c>
      <c r="B183" s="22" t="s">
        <v>487</v>
      </c>
      <c r="C183" s="23" t="s">
        <v>488</v>
      </c>
      <c r="D183" s="108">
        <f t="shared" si="35"/>
        <v>3442064.4</v>
      </c>
      <c r="E183" s="101"/>
      <c r="F183" s="89">
        <f t="shared" si="36"/>
        <v>3442064.4</v>
      </c>
      <c r="G183" s="101"/>
      <c r="H183" s="91"/>
      <c r="I183" s="92"/>
      <c r="J183" s="91"/>
      <c r="K183" s="91"/>
      <c r="L183" s="91"/>
      <c r="M183" s="92"/>
      <c r="N183" s="117">
        <v>1990021.4</v>
      </c>
      <c r="O183" s="117">
        <v>1412689</v>
      </c>
      <c r="P183" s="117">
        <v>39354</v>
      </c>
      <c r="Q183" s="93"/>
    </row>
    <row r="184" spans="1:17" s="18" customFormat="1" ht="24">
      <c r="A184" s="65" t="s">
        <v>489</v>
      </c>
      <c r="B184" s="22" t="s">
        <v>490</v>
      </c>
      <c r="C184" s="23" t="s">
        <v>491</v>
      </c>
      <c r="D184" s="108">
        <f t="shared" si="35"/>
        <v>0</v>
      </c>
      <c r="E184" s="101"/>
      <c r="F184" s="89">
        <f t="shared" si="36"/>
        <v>0</v>
      </c>
      <c r="G184" s="101"/>
      <c r="H184" s="91"/>
      <c r="I184" s="92"/>
      <c r="J184" s="91"/>
      <c r="K184" s="91"/>
      <c r="L184" s="91"/>
      <c r="M184" s="92"/>
      <c r="N184" s="117"/>
      <c r="O184" s="117"/>
      <c r="P184" s="117"/>
      <c r="Q184" s="93"/>
    </row>
    <row r="185" spans="1:17" s="18" customFormat="1" ht="24">
      <c r="A185" s="65" t="s">
        <v>492</v>
      </c>
      <c r="B185" s="22" t="s">
        <v>493</v>
      </c>
      <c r="C185" s="23" t="s">
        <v>494</v>
      </c>
      <c r="D185" s="108">
        <f t="shared" si="35"/>
        <v>0</v>
      </c>
      <c r="E185" s="101"/>
      <c r="F185" s="89">
        <f t="shared" si="36"/>
        <v>0</v>
      </c>
      <c r="G185" s="101"/>
      <c r="H185" s="91"/>
      <c r="I185" s="92"/>
      <c r="J185" s="91"/>
      <c r="K185" s="91"/>
      <c r="L185" s="91"/>
      <c r="M185" s="92"/>
      <c r="N185" s="117"/>
      <c r="O185" s="117"/>
      <c r="P185" s="117"/>
      <c r="Q185" s="93"/>
    </row>
    <row r="186" spans="1:17" s="18" customFormat="1" ht="18.75" customHeight="1">
      <c r="A186" s="194" t="s">
        <v>496</v>
      </c>
      <c r="B186" s="148" t="s">
        <v>495</v>
      </c>
      <c r="C186" s="149" t="s">
        <v>88</v>
      </c>
      <c r="D186" s="108">
        <f t="shared" si="35"/>
        <v>5618019.36</v>
      </c>
      <c r="E186" s="151">
        <f>E187+E188+E189+E190+E191+E192+E193</f>
        <v>0</v>
      </c>
      <c r="F186" s="89">
        <f t="shared" si="36"/>
        <v>5618019.36</v>
      </c>
      <c r="G186" s="151">
        <f aca="true" t="shared" si="38" ref="G186:Q186">G187+G188+G189+G190+G191+G192+G193</f>
        <v>0</v>
      </c>
      <c r="H186" s="151">
        <f t="shared" si="38"/>
        <v>0</v>
      </c>
      <c r="I186" s="151">
        <f t="shared" si="38"/>
        <v>0</v>
      </c>
      <c r="J186" s="151">
        <f t="shared" si="38"/>
        <v>0</v>
      </c>
      <c r="K186" s="151">
        <f t="shared" si="38"/>
        <v>0</v>
      </c>
      <c r="L186" s="151">
        <f t="shared" si="38"/>
        <v>0</v>
      </c>
      <c r="M186" s="151">
        <f t="shared" si="38"/>
        <v>0</v>
      </c>
      <c r="N186" s="151">
        <f t="shared" si="38"/>
        <v>2545447.11</v>
      </c>
      <c r="O186" s="151">
        <f t="shared" si="38"/>
        <v>757284.26</v>
      </c>
      <c r="P186" s="151">
        <f t="shared" si="38"/>
        <v>2315287.99</v>
      </c>
      <c r="Q186" s="192">
        <f t="shared" si="38"/>
        <v>0</v>
      </c>
    </row>
    <row r="187" spans="1:17" s="18" customFormat="1" ht="36">
      <c r="A187" s="65" t="s">
        <v>497</v>
      </c>
      <c r="B187" s="22" t="s">
        <v>498</v>
      </c>
      <c r="C187" s="23" t="s">
        <v>89</v>
      </c>
      <c r="D187" s="108">
        <f t="shared" si="35"/>
        <v>0</v>
      </c>
      <c r="E187" s="101"/>
      <c r="F187" s="89">
        <f t="shared" si="36"/>
        <v>0</v>
      </c>
      <c r="G187" s="101"/>
      <c r="H187" s="91"/>
      <c r="I187" s="92"/>
      <c r="J187" s="91"/>
      <c r="K187" s="91"/>
      <c r="L187" s="91"/>
      <c r="M187" s="92"/>
      <c r="N187" s="117"/>
      <c r="O187" s="117"/>
      <c r="P187" s="117"/>
      <c r="Q187" s="93"/>
    </row>
    <row r="188" spans="1:17" s="18" customFormat="1" ht="12">
      <c r="A188" s="65" t="s">
        <v>321</v>
      </c>
      <c r="B188" s="22" t="s">
        <v>499</v>
      </c>
      <c r="C188" s="23" t="s">
        <v>91</v>
      </c>
      <c r="D188" s="108">
        <f t="shared" si="35"/>
        <v>1189129</v>
      </c>
      <c r="E188" s="101"/>
      <c r="F188" s="89">
        <f t="shared" si="36"/>
        <v>1189129</v>
      </c>
      <c r="G188" s="101"/>
      <c r="H188" s="91"/>
      <c r="I188" s="92"/>
      <c r="J188" s="91"/>
      <c r="K188" s="91"/>
      <c r="L188" s="91"/>
      <c r="M188" s="92"/>
      <c r="N188" s="117">
        <v>1189129</v>
      </c>
      <c r="O188" s="117"/>
      <c r="P188" s="117"/>
      <c r="Q188" s="93"/>
    </row>
    <row r="189" spans="1:17" s="18" customFormat="1" ht="12">
      <c r="A189" s="65" t="s">
        <v>322</v>
      </c>
      <c r="B189" s="22" t="s">
        <v>500</v>
      </c>
      <c r="C189" s="23" t="s">
        <v>93</v>
      </c>
      <c r="D189" s="108">
        <f t="shared" si="35"/>
        <v>886009.09</v>
      </c>
      <c r="E189" s="101"/>
      <c r="F189" s="89">
        <f t="shared" si="36"/>
        <v>886009.09</v>
      </c>
      <c r="G189" s="101"/>
      <c r="H189" s="91"/>
      <c r="I189" s="92"/>
      <c r="J189" s="91"/>
      <c r="K189" s="91"/>
      <c r="L189" s="91"/>
      <c r="M189" s="92"/>
      <c r="N189" s="117">
        <v>370184.63</v>
      </c>
      <c r="O189" s="117"/>
      <c r="P189" s="117">
        <v>515824.46</v>
      </c>
      <c r="Q189" s="93"/>
    </row>
    <row r="190" spans="1:17" s="18" customFormat="1" ht="12">
      <c r="A190" s="65" t="s">
        <v>327</v>
      </c>
      <c r="B190" s="22" t="s">
        <v>501</v>
      </c>
      <c r="C190" s="23" t="s">
        <v>95</v>
      </c>
      <c r="D190" s="108">
        <f t="shared" si="35"/>
        <v>829638.24</v>
      </c>
      <c r="E190" s="101"/>
      <c r="F190" s="89">
        <f t="shared" si="36"/>
        <v>829638.24</v>
      </c>
      <c r="G190" s="101"/>
      <c r="H190" s="91"/>
      <c r="I190" s="92"/>
      <c r="J190" s="91"/>
      <c r="K190" s="91"/>
      <c r="L190" s="91"/>
      <c r="M190" s="92"/>
      <c r="N190" s="117">
        <v>2666.3</v>
      </c>
      <c r="O190" s="117">
        <v>204507</v>
      </c>
      <c r="P190" s="117">
        <v>622464.94</v>
      </c>
      <c r="Q190" s="93"/>
    </row>
    <row r="191" spans="1:17" s="18" customFormat="1" ht="12">
      <c r="A191" s="65" t="s">
        <v>328</v>
      </c>
      <c r="B191" s="22" t="s">
        <v>502</v>
      </c>
      <c r="C191" s="23" t="s">
        <v>503</v>
      </c>
      <c r="D191" s="108">
        <f t="shared" si="35"/>
        <v>79032.99</v>
      </c>
      <c r="E191" s="101"/>
      <c r="F191" s="89">
        <f t="shared" si="36"/>
        <v>79032.99</v>
      </c>
      <c r="G191" s="101"/>
      <c r="H191" s="91"/>
      <c r="I191" s="92"/>
      <c r="J191" s="91"/>
      <c r="K191" s="91"/>
      <c r="L191" s="91"/>
      <c r="M191" s="92"/>
      <c r="N191" s="117"/>
      <c r="O191" s="117">
        <v>79032.99</v>
      </c>
      <c r="P191" s="117"/>
      <c r="Q191" s="93"/>
    </row>
    <row r="192" spans="1:17" s="18" customFormat="1" ht="12">
      <c r="A192" s="65" t="s">
        <v>504</v>
      </c>
      <c r="B192" s="22" t="s">
        <v>505</v>
      </c>
      <c r="C192" s="23" t="s">
        <v>506</v>
      </c>
      <c r="D192" s="108">
        <f t="shared" si="35"/>
        <v>2493145.12</v>
      </c>
      <c r="E192" s="101"/>
      <c r="F192" s="89">
        <f t="shared" si="36"/>
        <v>2493145.12</v>
      </c>
      <c r="G192" s="101"/>
      <c r="H192" s="91"/>
      <c r="I192" s="92"/>
      <c r="J192" s="91"/>
      <c r="K192" s="91"/>
      <c r="L192" s="91"/>
      <c r="M192" s="92"/>
      <c r="N192" s="117">
        <v>950775.26</v>
      </c>
      <c r="O192" s="117">
        <v>386140.27</v>
      </c>
      <c r="P192" s="117">
        <v>1156229.59</v>
      </c>
      <c r="Q192" s="93"/>
    </row>
    <row r="193" spans="1:17" s="18" customFormat="1" ht="12">
      <c r="A193" s="65" t="s">
        <v>507</v>
      </c>
      <c r="B193" s="22" t="s">
        <v>508</v>
      </c>
      <c r="C193" s="23" t="s">
        <v>509</v>
      </c>
      <c r="D193" s="108">
        <f t="shared" si="35"/>
        <v>141064.92</v>
      </c>
      <c r="E193" s="101"/>
      <c r="F193" s="89">
        <f t="shared" si="36"/>
        <v>141064.92</v>
      </c>
      <c r="G193" s="101"/>
      <c r="H193" s="91"/>
      <c r="I193" s="92"/>
      <c r="J193" s="91"/>
      <c r="K193" s="91"/>
      <c r="L193" s="91"/>
      <c r="M193" s="92"/>
      <c r="N193" s="117">
        <v>32691.92</v>
      </c>
      <c r="O193" s="117">
        <v>87604</v>
      </c>
      <c r="P193" s="117">
        <v>20769</v>
      </c>
      <c r="Q193" s="93"/>
    </row>
    <row r="194" spans="1:17" s="18" customFormat="1" ht="19.5" customHeight="1">
      <c r="A194" s="57" t="s">
        <v>84</v>
      </c>
      <c r="B194" s="39" t="s">
        <v>510</v>
      </c>
      <c r="C194" s="40"/>
      <c r="D194" s="108">
        <f t="shared" si="35"/>
        <v>30789637.54</v>
      </c>
      <c r="E194" s="102">
        <f>E206+E195</f>
        <v>0</v>
      </c>
      <c r="F194" s="89">
        <f t="shared" si="36"/>
        <v>30789637.54</v>
      </c>
      <c r="G194" s="102">
        <f aca="true" t="shared" si="39" ref="G194:Q194">G206+G195</f>
        <v>0</v>
      </c>
      <c r="H194" s="102">
        <f t="shared" si="39"/>
        <v>0</v>
      </c>
      <c r="I194" s="102">
        <f t="shared" si="39"/>
        <v>0</v>
      </c>
      <c r="J194" s="102">
        <f t="shared" si="39"/>
        <v>0</v>
      </c>
      <c r="K194" s="102">
        <f t="shared" si="39"/>
        <v>0</v>
      </c>
      <c r="L194" s="102">
        <f t="shared" si="39"/>
        <v>0</v>
      </c>
      <c r="M194" s="102">
        <f t="shared" si="39"/>
        <v>0</v>
      </c>
      <c r="N194" s="102">
        <f t="shared" si="39"/>
        <v>4395474.07</v>
      </c>
      <c r="O194" s="102">
        <f t="shared" si="39"/>
        <v>24133359.47</v>
      </c>
      <c r="P194" s="102">
        <f t="shared" si="39"/>
        <v>2260804</v>
      </c>
      <c r="Q194" s="96">
        <f t="shared" si="39"/>
        <v>0</v>
      </c>
    </row>
    <row r="195" spans="1:17" s="18" customFormat="1" ht="18.75" customHeight="1">
      <c r="A195" s="63" t="s">
        <v>127</v>
      </c>
      <c r="B195" s="37" t="s">
        <v>511</v>
      </c>
      <c r="C195" s="38"/>
      <c r="D195" s="108">
        <f t="shared" si="35"/>
        <v>30789637.54</v>
      </c>
      <c r="E195" s="100">
        <f>E196+E197+E198+E199+E205</f>
        <v>0</v>
      </c>
      <c r="F195" s="89">
        <f t="shared" si="36"/>
        <v>30789637.54</v>
      </c>
      <c r="G195" s="100">
        <f aca="true" t="shared" si="40" ref="G195:Q195">G196+G197+G198+G199+G205</f>
        <v>0</v>
      </c>
      <c r="H195" s="100">
        <f t="shared" si="40"/>
        <v>0</v>
      </c>
      <c r="I195" s="100">
        <f t="shared" si="40"/>
        <v>0</v>
      </c>
      <c r="J195" s="100">
        <f t="shared" si="40"/>
        <v>0</v>
      </c>
      <c r="K195" s="100">
        <f t="shared" si="40"/>
        <v>0</v>
      </c>
      <c r="L195" s="100">
        <f t="shared" si="40"/>
        <v>0</v>
      </c>
      <c r="M195" s="100">
        <f t="shared" si="40"/>
        <v>0</v>
      </c>
      <c r="N195" s="100">
        <f t="shared" si="40"/>
        <v>4395474.07</v>
      </c>
      <c r="O195" s="100">
        <f t="shared" si="40"/>
        <v>24133359.47</v>
      </c>
      <c r="P195" s="100">
        <f t="shared" si="40"/>
        <v>2260804</v>
      </c>
      <c r="Q195" s="90">
        <f t="shared" si="40"/>
        <v>0</v>
      </c>
    </row>
    <row r="196" spans="1:17" s="18" customFormat="1" ht="24">
      <c r="A196" s="65" t="s">
        <v>110</v>
      </c>
      <c r="B196" s="20" t="s">
        <v>512</v>
      </c>
      <c r="C196" s="21" t="s">
        <v>85</v>
      </c>
      <c r="D196" s="108">
        <f t="shared" si="35"/>
        <v>29864564.74</v>
      </c>
      <c r="E196" s="92"/>
      <c r="F196" s="89">
        <f t="shared" si="36"/>
        <v>29864564.74</v>
      </c>
      <c r="G196" s="92"/>
      <c r="H196" s="91"/>
      <c r="I196" s="92"/>
      <c r="J196" s="91"/>
      <c r="K196" s="91"/>
      <c r="L196" s="91"/>
      <c r="M196" s="92"/>
      <c r="N196" s="117">
        <v>3695474.07</v>
      </c>
      <c r="O196" s="117">
        <v>23908286.67</v>
      </c>
      <c r="P196" s="117">
        <v>2260804</v>
      </c>
      <c r="Q196" s="93"/>
    </row>
    <row r="197" spans="1:17" s="18" customFormat="1" ht="18.75" customHeight="1">
      <c r="A197" s="65" t="s">
        <v>111</v>
      </c>
      <c r="B197" s="20" t="s">
        <v>513</v>
      </c>
      <c r="C197" s="21" t="s">
        <v>86</v>
      </c>
      <c r="D197" s="108">
        <f t="shared" si="35"/>
        <v>0</v>
      </c>
      <c r="E197" s="101"/>
      <c r="F197" s="89">
        <f t="shared" si="36"/>
        <v>0</v>
      </c>
      <c r="G197" s="101"/>
      <c r="H197" s="91"/>
      <c r="I197" s="92"/>
      <c r="J197" s="91"/>
      <c r="K197" s="91"/>
      <c r="L197" s="91"/>
      <c r="M197" s="92"/>
      <c r="N197" s="117"/>
      <c r="O197" s="117"/>
      <c r="P197" s="117"/>
      <c r="Q197" s="93"/>
    </row>
    <row r="198" spans="1:17" s="18" customFormat="1" ht="18.75" customHeight="1">
      <c r="A198" s="65" t="s">
        <v>112</v>
      </c>
      <c r="B198" s="22" t="s">
        <v>514</v>
      </c>
      <c r="C198" s="23" t="s">
        <v>87</v>
      </c>
      <c r="D198" s="108">
        <f t="shared" si="35"/>
        <v>0</v>
      </c>
      <c r="E198" s="101"/>
      <c r="F198" s="89">
        <f t="shared" si="36"/>
        <v>0</v>
      </c>
      <c r="G198" s="101"/>
      <c r="H198" s="91"/>
      <c r="I198" s="92"/>
      <c r="J198" s="91"/>
      <c r="K198" s="91"/>
      <c r="L198" s="91"/>
      <c r="M198" s="92"/>
      <c r="N198" s="117"/>
      <c r="O198" s="117"/>
      <c r="P198" s="117"/>
      <c r="Q198" s="93"/>
    </row>
    <row r="199" spans="1:17" s="18" customFormat="1" ht="18.75" customHeight="1">
      <c r="A199" s="185" t="s">
        <v>113</v>
      </c>
      <c r="B199" s="37" t="s">
        <v>515</v>
      </c>
      <c r="C199" s="38" t="s">
        <v>88</v>
      </c>
      <c r="D199" s="108">
        <f t="shared" si="35"/>
        <v>0</v>
      </c>
      <c r="E199" s="100">
        <f>E200+E201</f>
        <v>0</v>
      </c>
      <c r="F199" s="89">
        <f t="shared" si="36"/>
        <v>0</v>
      </c>
      <c r="G199" s="100">
        <f aca="true" t="shared" si="41" ref="G199:Q199">G200+G201</f>
        <v>0</v>
      </c>
      <c r="H199" s="100">
        <f t="shared" si="41"/>
        <v>0</v>
      </c>
      <c r="I199" s="100">
        <f t="shared" si="41"/>
        <v>0</v>
      </c>
      <c r="J199" s="100">
        <f t="shared" si="41"/>
        <v>0</v>
      </c>
      <c r="K199" s="100">
        <f t="shared" si="41"/>
        <v>0</v>
      </c>
      <c r="L199" s="100">
        <f t="shared" si="41"/>
        <v>0</v>
      </c>
      <c r="M199" s="100">
        <f t="shared" si="41"/>
        <v>0</v>
      </c>
      <c r="N199" s="100">
        <f t="shared" si="41"/>
        <v>0</v>
      </c>
      <c r="O199" s="100">
        <f t="shared" si="41"/>
        <v>0</v>
      </c>
      <c r="P199" s="100">
        <f t="shared" si="41"/>
        <v>0</v>
      </c>
      <c r="Q199" s="90">
        <f t="shared" si="41"/>
        <v>0</v>
      </c>
    </row>
    <row r="200" spans="1:17" s="18" customFormat="1" ht="18.75" customHeight="1">
      <c r="A200" s="71" t="s">
        <v>516</v>
      </c>
      <c r="B200" s="22" t="s">
        <v>517</v>
      </c>
      <c r="C200" s="23" t="s">
        <v>506</v>
      </c>
      <c r="D200" s="108">
        <f t="shared" si="35"/>
        <v>0</v>
      </c>
      <c r="E200" s="101"/>
      <c r="F200" s="89">
        <f t="shared" si="36"/>
        <v>0</v>
      </c>
      <c r="G200" s="101"/>
      <c r="H200" s="91"/>
      <c r="I200" s="92"/>
      <c r="J200" s="91"/>
      <c r="K200" s="91"/>
      <c r="L200" s="91"/>
      <c r="M200" s="92"/>
      <c r="N200" s="117"/>
      <c r="O200" s="117"/>
      <c r="P200" s="117"/>
      <c r="Q200" s="93"/>
    </row>
    <row r="201" spans="1:17" s="18" customFormat="1" ht="24.75" thickBot="1">
      <c r="A201" s="65" t="s">
        <v>518</v>
      </c>
      <c r="B201" s="66" t="s">
        <v>519</v>
      </c>
      <c r="C201" s="67" t="s">
        <v>520</v>
      </c>
      <c r="D201" s="104">
        <f t="shared" si="35"/>
        <v>0</v>
      </c>
      <c r="E201" s="105"/>
      <c r="F201" s="104">
        <f t="shared" si="36"/>
        <v>0</v>
      </c>
      <c r="G201" s="105"/>
      <c r="H201" s="106"/>
      <c r="I201" s="105"/>
      <c r="J201" s="106"/>
      <c r="K201" s="106"/>
      <c r="L201" s="106"/>
      <c r="M201" s="105"/>
      <c r="N201" s="119"/>
      <c r="O201" s="119"/>
      <c r="P201" s="119"/>
      <c r="Q201" s="107"/>
    </row>
    <row r="202" spans="1:17" s="1" customFormat="1" ht="12.75" customHeight="1">
      <c r="A202" s="15"/>
      <c r="B202" s="28"/>
      <c r="C202" s="28"/>
      <c r="D202" s="6"/>
      <c r="E202" s="6"/>
      <c r="F202" s="6"/>
      <c r="G202" s="6"/>
      <c r="H202" s="6"/>
      <c r="I202" s="6"/>
      <c r="J202" s="6"/>
      <c r="K202" s="6"/>
      <c r="L202" s="6"/>
      <c r="M202" s="124"/>
      <c r="N202" s="124"/>
      <c r="O202" s="124"/>
      <c r="P202" s="124"/>
      <c r="Q202" s="1" t="s">
        <v>521</v>
      </c>
    </row>
    <row r="203" spans="1:17" s="18" customFormat="1" ht="108">
      <c r="A203" s="55" t="s">
        <v>11</v>
      </c>
      <c r="B203" s="74" t="s">
        <v>5</v>
      </c>
      <c r="C203" s="74" t="s">
        <v>6</v>
      </c>
      <c r="D203" s="72" t="s">
        <v>107</v>
      </c>
      <c r="E203" s="74" t="s">
        <v>105</v>
      </c>
      <c r="F203" s="72" t="s">
        <v>7</v>
      </c>
      <c r="G203" s="74" t="s">
        <v>106</v>
      </c>
      <c r="H203" s="73" t="s">
        <v>8</v>
      </c>
      <c r="I203" s="72" t="s">
        <v>133</v>
      </c>
      <c r="J203" s="72" t="s">
        <v>613</v>
      </c>
      <c r="K203" s="72" t="s">
        <v>614</v>
      </c>
      <c r="L203" s="75" t="s">
        <v>135</v>
      </c>
      <c r="M203" s="75" t="s">
        <v>136</v>
      </c>
      <c r="N203" s="75" t="s">
        <v>9</v>
      </c>
      <c r="O203" s="75" t="s">
        <v>137</v>
      </c>
      <c r="P203" s="75" t="s">
        <v>138</v>
      </c>
      <c r="Q203" s="73" t="s">
        <v>10</v>
      </c>
    </row>
    <row r="204" spans="1:17" s="18" customFormat="1" ht="12.75" thickBot="1">
      <c r="A204" s="13">
        <v>1</v>
      </c>
      <c r="B204" s="19">
        <v>2</v>
      </c>
      <c r="C204" s="19">
        <v>3</v>
      </c>
      <c r="D204" s="55">
        <v>4</v>
      </c>
      <c r="E204" s="55">
        <v>5</v>
      </c>
      <c r="F204" s="55">
        <v>6</v>
      </c>
      <c r="G204" s="55">
        <v>7</v>
      </c>
      <c r="H204" s="19">
        <v>8</v>
      </c>
      <c r="I204" s="19">
        <v>9</v>
      </c>
      <c r="J204" s="55">
        <v>10</v>
      </c>
      <c r="K204" s="55">
        <v>11</v>
      </c>
      <c r="L204" s="55">
        <v>12</v>
      </c>
      <c r="M204" s="55">
        <v>13</v>
      </c>
      <c r="N204" s="55">
        <v>14</v>
      </c>
      <c r="O204" s="55">
        <v>15</v>
      </c>
      <c r="P204" s="55">
        <v>16</v>
      </c>
      <c r="Q204" s="155">
        <v>17</v>
      </c>
    </row>
    <row r="205" spans="1:17" s="18" customFormat="1" ht="24">
      <c r="A205" s="71" t="s">
        <v>522</v>
      </c>
      <c r="B205" s="163" t="s">
        <v>523</v>
      </c>
      <c r="C205" s="164" t="s">
        <v>399</v>
      </c>
      <c r="D205" s="111">
        <f aca="true" t="shared" si="42" ref="D205:D225">F205+Q205-E205</f>
        <v>925072.8</v>
      </c>
      <c r="E205" s="159"/>
      <c r="F205" s="123">
        <f aca="true" t="shared" si="43" ref="F205:F225">H205+I205+J205+K205+L205+M205+N205+O205+P205-G205</f>
        <v>925072.8</v>
      </c>
      <c r="G205" s="159"/>
      <c r="H205" s="158"/>
      <c r="I205" s="159"/>
      <c r="J205" s="158"/>
      <c r="K205" s="158"/>
      <c r="L205" s="158"/>
      <c r="M205" s="159"/>
      <c r="N205" s="168">
        <v>700000</v>
      </c>
      <c r="O205" s="168">
        <v>225072.8</v>
      </c>
      <c r="P205" s="168"/>
      <c r="Q205" s="160"/>
    </row>
    <row r="206" spans="1:17" s="18" customFormat="1" ht="19.5" customHeight="1">
      <c r="A206" s="63" t="s">
        <v>524</v>
      </c>
      <c r="B206" s="37" t="s">
        <v>525</v>
      </c>
      <c r="C206" s="38"/>
      <c r="D206" s="100">
        <f t="shared" si="42"/>
        <v>0</v>
      </c>
      <c r="E206" s="100">
        <f>E207+E208+E209+E219</f>
        <v>0</v>
      </c>
      <c r="F206" s="89">
        <f t="shared" si="43"/>
        <v>0</v>
      </c>
      <c r="G206" s="100">
        <f aca="true" t="shared" si="44" ref="G206:Q206">G207+G208+G209+G219</f>
        <v>0</v>
      </c>
      <c r="H206" s="100">
        <f t="shared" si="44"/>
        <v>0</v>
      </c>
      <c r="I206" s="100">
        <f t="shared" si="44"/>
        <v>0</v>
      </c>
      <c r="J206" s="100">
        <f t="shared" si="44"/>
        <v>0</v>
      </c>
      <c r="K206" s="100">
        <f t="shared" si="44"/>
        <v>0</v>
      </c>
      <c r="L206" s="100">
        <f t="shared" si="44"/>
        <v>0</v>
      </c>
      <c r="M206" s="100">
        <f t="shared" si="44"/>
        <v>0</v>
      </c>
      <c r="N206" s="100">
        <f t="shared" si="44"/>
        <v>0</v>
      </c>
      <c r="O206" s="100">
        <f t="shared" si="44"/>
        <v>0</v>
      </c>
      <c r="P206" s="100">
        <f t="shared" si="44"/>
        <v>0</v>
      </c>
      <c r="Q206" s="90">
        <f t="shared" si="44"/>
        <v>0</v>
      </c>
    </row>
    <row r="207" spans="1:17" s="18" customFormat="1" ht="36">
      <c r="A207" s="71" t="s">
        <v>526</v>
      </c>
      <c r="B207" s="20" t="s">
        <v>527</v>
      </c>
      <c r="C207" s="21" t="s">
        <v>90</v>
      </c>
      <c r="D207" s="100">
        <f t="shared" si="42"/>
        <v>0</v>
      </c>
      <c r="E207" s="92"/>
      <c r="F207" s="89">
        <f t="shared" si="43"/>
        <v>0</v>
      </c>
      <c r="G207" s="92"/>
      <c r="H207" s="91"/>
      <c r="I207" s="92"/>
      <c r="J207" s="91"/>
      <c r="K207" s="91"/>
      <c r="L207" s="91"/>
      <c r="M207" s="92"/>
      <c r="N207" s="101"/>
      <c r="O207" s="101"/>
      <c r="P207" s="101"/>
      <c r="Q207" s="112"/>
    </row>
    <row r="208" spans="1:17" s="18" customFormat="1" ht="19.5" customHeight="1">
      <c r="A208" s="65" t="s">
        <v>337</v>
      </c>
      <c r="B208" s="22" t="s">
        <v>528</v>
      </c>
      <c r="C208" s="23" t="s">
        <v>92</v>
      </c>
      <c r="D208" s="100">
        <f t="shared" si="42"/>
        <v>0</v>
      </c>
      <c r="E208" s="101"/>
      <c r="F208" s="89">
        <f t="shared" si="43"/>
        <v>0</v>
      </c>
      <c r="G208" s="101"/>
      <c r="H208" s="91"/>
      <c r="I208" s="92"/>
      <c r="J208" s="91"/>
      <c r="K208" s="91"/>
      <c r="L208" s="91"/>
      <c r="M208" s="92"/>
      <c r="N208" s="101"/>
      <c r="O208" s="101"/>
      <c r="P208" s="101"/>
      <c r="Q208" s="112"/>
    </row>
    <row r="209" spans="1:17" s="18" customFormat="1" ht="19.5" customHeight="1">
      <c r="A209" s="197" t="s">
        <v>529</v>
      </c>
      <c r="B209" s="148" t="s">
        <v>530</v>
      </c>
      <c r="C209" s="149" t="s">
        <v>94</v>
      </c>
      <c r="D209" s="100">
        <f t="shared" si="42"/>
        <v>0</v>
      </c>
      <c r="E209" s="151">
        <f>E210+E211+E212+E213+E214+E215+E216+E217+E218</f>
        <v>0</v>
      </c>
      <c r="F209" s="89">
        <f t="shared" si="43"/>
        <v>0</v>
      </c>
      <c r="G209" s="151">
        <f aca="true" t="shared" si="45" ref="G209:Q209">G210+G211+G212+G213+G214+G215+G216+G217+G218</f>
        <v>0</v>
      </c>
      <c r="H209" s="151">
        <f t="shared" si="45"/>
        <v>0</v>
      </c>
      <c r="I209" s="151">
        <f t="shared" si="45"/>
        <v>0</v>
      </c>
      <c r="J209" s="151">
        <f t="shared" si="45"/>
        <v>0</v>
      </c>
      <c r="K209" s="151">
        <f t="shared" si="45"/>
        <v>0</v>
      </c>
      <c r="L209" s="151">
        <f t="shared" si="45"/>
        <v>0</v>
      </c>
      <c r="M209" s="151">
        <f t="shared" si="45"/>
        <v>0</v>
      </c>
      <c r="N209" s="151">
        <f t="shared" si="45"/>
        <v>0</v>
      </c>
      <c r="O209" s="151">
        <f t="shared" si="45"/>
        <v>0</v>
      </c>
      <c r="P209" s="151">
        <f t="shared" si="45"/>
        <v>0</v>
      </c>
      <c r="Q209" s="192">
        <f t="shared" si="45"/>
        <v>0</v>
      </c>
    </row>
    <row r="210" spans="1:17" s="18" customFormat="1" ht="36">
      <c r="A210" s="165" t="s">
        <v>531</v>
      </c>
      <c r="B210" s="22" t="s">
        <v>532</v>
      </c>
      <c r="C210" s="23" t="s">
        <v>533</v>
      </c>
      <c r="D210" s="100">
        <f t="shared" si="42"/>
        <v>0</v>
      </c>
      <c r="E210" s="101"/>
      <c r="F210" s="89">
        <f t="shared" si="43"/>
        <v>0</v>
      </c>
      <c r="G210" s="101"/>
      <c r="H210" s="91"/>
      <c r="I210" s="92"/>
      <c r="J210" s="91"/>
      <c r="K210" s="91"/>
      <c r="L210" s="91"/>
      <c r="M210" s="92"/>
      <c r="N210" s="101"/>
      <c r="O210" s="101"/>
      <c r="P210" s="101"/>
      <c r="Q210" s="112"/>
    </row>
    <row r="211" spans="1:17" s="18" customFormat="1" ht="19.5" customHeight="1">
      <c r="A211" s="174" t="s">
        <v>534</v>
      </c>
      <c r="B211" s="22" t="s">
        <v>535</v>
      </c>
      <c r="C211" s="23" t="s">
        <v>536</v>
      </c>
      <c r="D211" s="100">
        <f t="shared" si="42"/>
        <v>0</v>
      </c>
      <c r="E211" s="101"/>
      <c r="F211" s="89">
        <f t="shared" si="43"/>
        <v>0</v>
      </c>
      <c r="G211" s="101"/>
      <c r="H211" s="91"/>
      <c r="I211" s="92"/>
      <c r="J211" s="91"/>
      <c r="K211" s="91"/>
      <c r="L211" s="91"/>
      <c r="M211" s="92"/>
      <c r="N211" s="101"/>
      <c r="O211" s="101"/>
      <c r="P211" s="101"/>
      <c r="Q211" s="112"/>
    </row>
    <row r="212" spans="1:17" s="18" customFormat="1" ht="19.5" customHeight="1">
      <c r="A212" s="174" t="s">
        <v>537</v>
      </c>
      <c r="B212" s="22" t="s">
        <v>538</v>
      </c>
      <c r="C212" s="23" t="s">
        <v>539</v>
      </c>
      <c r="D212" s="100">
        <f t="shared" si="42"/>
        <v>0</v>
      </c>
      <c r="E212" s="101"/>
      <c r="F212" s="89">
        <f t="shared" si="43"/>
        <v>0</v>
      </c>
      <c r="G212" s="101"/>
      <c r="H212" s="91"/>
      <c r="I212" s="92"/>
      <c r="J212" s="91"/>
      <c r="K212" s="91"/>
      <c r="L212" s="91"/>
      <c r="M212" s="92"/>
      <c r="N212" s="101"/>
      <c r="O212" s="101"/>
      <c r="P212" s="101"/>
      <c r="Q212" s="112"/>
    </row>
    <row r="213" spans="1:17" s="18" customFormat="1" ht="19.5" customHeight="1">
      <c r="A213" s="174" t="s">
        <v>540</v>
      </c>
      <c r="B213" s="22" t="s">
        <v>541</v>
      </c>
      <c r="C213" s="23" t="s">
        <v>542</v>
      </c>
      <c r="D213" s="100">
        <f t="shared" si="42"/>
        <v>0</v>
      </c>
      <c r="E213" s="101"/>
      <c r="F213" s="89">
        <f t="shared" si="43"/>
        <v>0</v>
      </c>
      <c r="G213" s="101"/>
      <c r="H213" s="91"/>
      <c r="I213" s="92"/>
      <c r="J213" s="91"/>
      <c r="K213" s="91"/>
      <c r="L213" s="91"/>
      <c r="M213" s="92"/>
      <c r="N213" s="101"/>
      <c r="O213" s="101"/>
      <c r="P213" s="101"/>
      <c r="Q213" s="112"/>
    </row>
    <row r="214" spans="1:17" s="18" customFormat="1" ht="19.5" customHeight="1">
      <c r="A214" s="174" t="s">
        <v>543</v>
      </c>
      <c r="B214" s="22" t="s">
        <v>544</v>
      </c>
      <c r="C214" s="23" t="s">
        <v>545</v>
      </c>
      <c r="D214" s="100">
        <f t="shared" si="42"/>
        <v>0</v>
      </c>
      <c r="E214" s="101"/>
      <c r="F214" s="89">
        <f t="shared" si="43"/>
        <v>0</v>
      </c>
      <c r="G214" s="101"/>
      <c r="H214" s="91"/>
      <c r="I214" s="92"/>
      <c r="J214" s="91"/>
      <c r="K214" s="91"/>
      <c r="L214" s="91"/>
      <c r="M214" s="92"/>
      <c r="N214" s="101"/>
      <c r="O214" s="101"/>
      <c r="P214" s="101"/>
      <c r="Q214" s="112"/>
    </row>
    <row r="215" spans="1:17" s="18" customFormat="1" ht="24">
      <c r="A215" s="174" t="s">
        <v>356</v>
      </c>
      <c r="B215" s="22" t="s">
        <v>546</v>
      </c>
      <c r="C215" s="23" t="s">
        <v>547</v>
      </c>
      <c r="D215" s="100">
        <f t="shared" si="42"/>
        <v>0</v>
      </c>
      <c r="E215" s="101"/>
      <c r="F215" s="89">
        <f t="shared" si="43"/>
        <v>0</v>
      </c>
      <c r="G215" s="101"/>
      <c r="H215" s="91"/>
      <c r="I215" s="92"/>
      <c r="J215" s="91"/>
      <c r="K215" s="91"/>
      <c r="L215" s="91"/>
      <c r="M215" s="92"/>
      <c r="N215" s="101"/>
      <c r="O215" s="101"/>
      <c r="P215" s="101"/>
      <c r="Q215" s="112"/>
    </row>
    <row r="216" spans="1:17" s="18" customFormat="1" ht="19.5" customHeight="1">
      <c r="A216" s="174" t="s">
        <v>548</v>
      </c>
      <c r="B216" s="22" t="s">
        <v>549</v>
      </c>
      <c r="C216" s="23" t="s">
        <v>550</v>
      </c>
      <c r="D216" s="100">
        <f t="shared" si="42"/>
        <v>0</v>
      </c>
      <c r="E216" s="101"/>
      <c r="F216" s="89">
        <f t="shared" si="43"/>
        <v>0</v>
      </c>
      <c r="G216" s="101"/>
      <c r="H216" s="91"/>
      <c r="I216" s="92"/>
      <c r="J216" s="91"/>
      <c r="K216" s="91"/>
      <c r="L216" s="91"/>
      <c r="M216" s="92"/>
      <c r="N216" s="101"/>
      <c r="O216" s="101"/>
      <c r="P216" s="101"/>
      <c r="Q216" s="112"/>
    </row>
    <row r="217" spans="1:17" s="18" customFormat="1" ht="24">
      <c r="A217" s="174" t="s">
        <v>551</v>
      </c>
      <c r="B217" s="22" t="s">
        <v>552</v>
      </c>
      <c r="C217" s="23" t="s">
        <v>553</v>
      </c>
      <c r="D217" s="100">
        <f t="shared" si="42"/>
        <v>0</v>
      </c>
      <c r="E217" s="101"/>
      <c r="F217" s="89">
        <f t="shared" si="43"/>
        <v>0</v>
      </c>
      <c r="G217" s="101"/>
      <c r="H217" s="91"/>
      <c r="I217" s="92"/>
      <c r="J217" s="91"/>
      <c r="K217" s="91"/>
      <c r="L217" s="91"/>
      <c r="M217" s="92"/>
      <c r="N217" s="101"/>
      <c r="O217" s="101"/>
      <c r="P217" s="101"/>
      <c r="Q217" s="112"/>
    </row>
    <row r="218" spans="1:17" s="18" customFormat="1" ht="19.5" customHeight="1">
      <c r="A218" s="174" t="s">
        <v>554</v>
      </c>
      <c r="B218" s="22" t="s">
        <v>555</v>
      </c>
      <c r="C218" s="23" t="s">
        <v>556</v>
      </c>
      <c r="D218" s="100">
        <f t="shared" si="42"/>
        <v>0</v>
      </c>
      <c r="E218" s="101"/>
      <c r="F218" s="89">
        <f t="shared" si="43"/>
        <v>0</v>
      </c>
      <c r="G218" s="101"/>
      <c r="H218" s="91"/>
      <c r="I218" s="92"/>
      <c r="J218" s="91"/>
      <c r="K218" s="91"/>
      <c r="L218" s="91"/>
      <c r="M218" s="92"/>
      <c r="N218" s="101"/>
      <c r="O218" s="101"/>
      <c r="P218" s="101"/>
      <c r="Q218" s="112"/>
    </row>
    <row r="219" spans="1:17" s="18" customFormat="1" ht="19.5" customHeight="1">
      <c r="A219" s="65" t="s">
        <v>557</v>
      </c>
      <c r="B219" s="22" t="s">
        <v>558</v>
      </c>
      <c r="C219" s="23" t="s">
        <v>96</v>
      </c>
      <c r="D219" s="100">
        <f t="shared" si="42"/>
        <v>0</v>
      </c>
      <c r="E219" s="101"/>
      <c r="F219" s="89">
        <f t="shared" si="43"/>
        <v>0</v>
      </c>
      <c r="G219" s="101"/>
      <c r="H219" s="91"/>
      <c r="I219" s="92"/>
      <c r="J219" s="91"/>
      <c r="K219" s="91"/>
      <c r="L219" s="91"/>
      <c r="M219" s="92"/>
      <c r="N219" s="101"/>
      <c r="O219" s="101"/>
      <c r="P219" s="101"/>
      <c r="Q219" s="112"/>
    </row>
    <row r="220" spans="1:17" s="18" customFormat="1" ht="25.5" customHeight="1">
      <c r="A220" s="186" t="s">
        <v>559</v>
      </c>
      <c r="B220" s="37" t="s">
        <v>560</v>
      </c>
      <c r="C220" s="38"/>
      <c r="D220" s="102">
        <f t="shared" si="42"/>
        <v>0</v>
      </c>
      <c r="E220" s="100">
        <f>E221</f>
        <v>0</v>
      </c>
      <c r="F220" s="89">
        <f t="shared" si="43"/>
        <v>0</v>
      </c>
      <c r="G220" s="100">
        <f aca="true" t="shared" si="46" ref="G220:Q220">G221</f>
        <v>0</v>
      </c>
      <c r="H220" s="100">
        <f t="shared" si="46"/>
        <v>0</v>
      </c>
      <c r="I220" s="100">
        <f t="shared" si="46"/>
        <v>0</v>
      </c>
      <c r="J220" s="100">
        <f t="shared" si="46"/>
        <v>0</v>
      </c>
      <c r="K220" s="100">
        <f t="shared" si="46"/>
        <v>0</v>
      </c>
      <c r="L220" s="100">
        <f t="shared" si="46"/>
        <v>0</v>
      </c>
      <c r="M220" s="100">
        <f t="shared" si="46"/>
        <v>0</v>
      </c>
      <c r="N220" s="100">
        <f t="shared" si="46"/>
        <v>0</v>
      </c>
      <c r="O220" s="100">
        <f t="shared" si="46"/>
        <v>0</v>
      </c>
      <c r="P220" s="100">
        <f t="shared" si="46"/>
        <v>0</v>
      </c>
      <c r="Q220" s="90">
        <f t="shared" si="46"/>
        <v>0</v>
      </c>
    </row>
    <row r="221" spans="1:17" s="18" customFormat="1" ht="23.25" customHeight="1">
      <c r="A221" s="63" t="s">
        <v>561</v>
      </c>
      <c r="B221" s="37" t="s">
        <v>562</v>
      </c>
      <c r="C221" s="38" t="s">
        <v>97</v>
      </c>
      <c r="D221" s="102">
        <f t="shared" si="42"/>
        <v>0</v>
      </c>
      <c r="E221" s="100">
        <f>E222+E223</f>
        <v>0</v>
      </c>
      <c r="F221" s="89">
        <f t="shared" si="43"/>
        <v>0</v>
      </c>
      <c r="G221" s="100">
        <f aca="true" t="shared" si="47" ref="G221:Q221">G222+G223</f>
        <v>0</v>
      </c>
      <c r="H221" s="100">
        <f t="shared" si="47"/>
        <v>0</v>
      </c>
      <c r="I221" s="100">
        <f t="shared" si="47"/>
        <v>0</v>
      </c>
      <c r="J221" s="100">
        <f t="shared" si="47"/>
        <v>0</v>
      </c>
      <c r="K221" s="100">
        <f t="shared" si="47"/>
        <v>0</v>
      </c>
      <c r="L221" s="100">
        <f t="shared" si="47"/>
        <v>0</v>
      </c>
      <c r="M221" s="100">
        <f t="shared" si="47"/>
        <v>0</v>
      </c>
      <c r="N221" s="100">
        <f t="shared" si="47"/>
        <v>0</v>
      </c>
      <c r="O221" s="100">
        <f t="shared" si="47"/>
        <v>0</v>
      </c>
      <c r="P221" s="100">
        <f t="shared" si="47"/>
        <v>0</v>
      </c>
      <c r="Q221" s="90">
        <f t="shared" si="47"/>
        <v>0</v>
      </c>
    </row>
    <row r="222" spans="1:17" s="18" customFormat="1" ht="24">
      <c r="A222" s="165" t="s">
        <v>563</v>
      </c>
      <c r="B222" s="176" t="s">
        <v>565</v>
      </c>
      <c r="C222" s="177" t="s">
        <v>98</v>
      </c>
      <c r="D222" s="102">
        <f t="shared" si="42"/>
        <v>0</v>
      </c>
      <c r="E222" s="101"/>
      <c r="F222" s="89">
        <f t="shared" si="43"/>
        <v>0</v>
      </c>
      <c r="G222" s="101"/>
      <c r="H222" s="109"/>
      <c r="I222" s="101"/>
      <c r="J222" s="109"/>
      <c r="K222" s="109"/>
      <c r="L222" s="109"/>
      <c r="M222" s="101"/>
      <c r="N222" s="101"/>
      <c r="O222" s="101"/>
      <c r="P222" s="101"/>
      <c r="Q222" s="129"/>
    </row>
    <row r="223" spans="1:17" s="18" customFormat="1" ht="19.5" customHeight="1">
      <c r="A223" s="165" t="s">
        <v>564</v>
      </c>
      <c r="B223" s="176" t="s">
        <v>566</v>
      </c>
      <c r="C223" s="177" t="s">
        <v>99</v>
      </c>
      <c r="D223" s="102">
        <f t="shared" si="42"/>
        <v>0</v>
      </c>
      <c r="E223" s="101"/>
      <c r="F223" s="89">
        <f t="shared" si="43"/>
        <v>0</v>
      </c>
      <c r="G223" s="101"/>
      <c r="H223" s="109"/>
      <c r="I223" s="101"/>
      <c r="J223" s="109"/>
      <c r="K223" s="109"/>
      <c r="L223" s="109"/>
      <c r="M223" s="101"/>
      <c r="N223" s="101"/>
      <c r="O223" s="101"/>
      <c r="P223" s="101"/>
      <c r="Q223" s="129"/>
    </row>
    <row r="224" spans="1:17" s="18" customFormat="1" ht="19.5" customHeight="1">
      <c r="A224" s="175" t="s">
        <v>144</v>
      </c>
      <c r="B224" s="176" t="s">
        <v>567</v>
      </c>
      <c r="C224" s="177"/>
      <c r="D224" s="102">
        <f t="shared" si="42"/>
        <v>0</v>
      </c>
      <c r="E224" s="101"/>
      <c r="F224" s="89">
        <f t="shared" si="43"/>
        <v>0</v>
      </c>
      <c r="G224" s="101"/>
      <c r="H224" s="109"/>
      <c r="I224" s="101"/>
      <c r="J224" s="109"/>
      <c r="K224" s="109"/>
      <c r="L224" s="109"/>
      <c r="M224" s="101"/>
      <c r="N224" s="101"/>
      <c r="O224" s="101"/>
      <c r="P224" s="101"/>
      <c r="Q224" s="129"/>
    </row>
    <row r="225" spans="1:17" s="18" customFormat="1" ht="12.75" thickBot="1">
      <c r="A225" s="125" t="s">
        <v>145</v>
      </c>
      <c r="B225" s="130"/>
      <c r="C225" s="131"/>
      <c r="D225" s="104">
        <f t="shared" si="42"/>
        <v>0</v>
      </c>
      <c r="E225" s="105"/>
      <c r="F225" s="104">
        <f t="shared" si="43"/>
        <v>0</v>
      </c>
      <c r="G225" s="105"/>
      <c r="H225" s="106"/>
      <c r="I225" s="105"/>
      <c r="J225" s="106"/>
      <c r="K225" s="106"/>
      <c r="L225" s="106"/>
      <c r="M225" s="105"/>
      <c r="N225" s="105"/>
      <c r="O225" s="105"/>
      <c r="P225" s="105"/>
      <c r="Q225" s="132"/>
    </row>
    <row r="226" s="18" customFormat="1" ht="12">
      <c r="Q226" s="1" t="s">
        <v>568</v>
      </c>
    </row>
    <row r="227" spans="1:17" ht="18.75" customHeight="1">
      <c r="A227" s="16"/>
      <c r="B227" s="224" t="s">
        <v>100</v>
      </c>
      <c r="C227" s="224"/>
      <c r="D227" s="224"/>
      <c r="E227" s="224"/>
      <c r="Q227" s="7"/>
    </row>
    <row r="228" spans="1:3" ht="7.5" customHeight="1">
      <c r="A228" s="77"/>
      <c r="B228" s="29"/>
      <c r="C228" s="31"/>
    </row>
    <row r="229" spans="1:17" s="78" customFormat="1" ht="108">
      <c r="A229" s="55" t="s">
        <v>11</v>
      </c>
      <c r="B229" s="74" t="s">
        <v>5</v>
      </c>
      <c r="C229" s="74" t="s">
        <v>6</v>
      </c>
      <c r="D229" s="72" t="s">
        <v>107</v>
      </c>
      <c r="E229" s="74" t="s">
        <v>105</v>
      </c>
      <c r="F229" s="72" t="s">
        <v>7</v>
      </c>
      <c r="G229" s="74" t="s">
        <v>106</v>
      </c>
      <c r="H229" s="73" t="s">
        <v>8</v>
      </c>
      <c r="I229" s="72" t="s">
        <v>133</v>
      </c>
      <c r="J229" s="72" t="s">
        <v>613</v>
      </c>
      <c r="K229" s="72" t="s">
        <v>614</v>
      </c>
      <c r="L229" s="75" t="s">
        <v>135</v>
      </c>
      <c r="M229" s="75" t="s">
        <v>136</v>
      </c>
      <c r="N229" s="75" t="s">
        <v>9</v>
      </c>
      <c r="O229" s="75" t="s">
        <v>137</v>
      </c>
      <c r="P229" s="75" t="s">
        <v>138</v>
      </c>
      <c r="Q229" s="73" t="s">
        <v>10</v>
      </c>
    </row>
    <row r="230" spans="1:17" s="18" customFormat="1" ht="12.75" thickBot="1">
      <c r="A230" s="13">
        <v>1</v>
      </c>
      <c r="B230" s="19">
        <v>2</v>
      </c>
      <c r="C230" s="19">
        <v>3</v>
      </c>
      <c r="D230" s="55">
        <v>4</v>
      </c>
      <c r="E230" s="55">
        <v>5</v>
      </c>
      <c r="F230" s="55">
        <v>6</v>
      </c>
      <c r="G230" s="55">
        <v>7</v>
      </c>
      <c r="H230" s="19">
        <v>8</v>
      </c>
      <c r="I230" s="19">
        <v>9</v>
      </c>
      <c r="J230" s="55">
        <v>10</v>
      </c>
      <c r="K230" s="55">
        <v>11</v>
      </c>
      <c r="L230" s="55">
        <v>12</v>
      </c>
      <c r="M230" s="55">
        <v>13</v>
      </c>
      <c r="N230" s="55">
        <v>14</v>
      </c>
      <c r="O230" s="55">
        <v>15</v>
      </c>
      <c r="P230" s="55">
        <v>16</v>
      </c>
      <c r="Q230" s="138">
        <v>17</v>
      </c>
    </row>
    <row r="231" spans="1:17" s="18" customFormat="1" ht="22.5" customHeight="1">
      <c r="A231" s="68" t="s">
        <v>574</v>
      </c>
      <c r="B231" s="41" t="s">
        <v>569</v>
      </c>
      <c r="C231" s="42"/>
      <c r="D231" s="87">
        <f aca="true" t="shared" si="48" ref="D231:D253">F231+Q231-E231</f>
        <v>-12545708.93</v>
      </c>
      <c r="E231" s="87">
        <f>E250-E232-E245</f>
        <v>0</v>
      </c>
      <c r="F231" s="87">
        <f aca="true" t="shared" si="49" ref="F231:F253">H231+I231+J231+K231+L231+M231+N231+O231+P231-G231</f>
        <v>-12545708.93</v>
      </c>
      <c r="G231" s="87">
        <f aca="true" t="shared" si="50" ref="G231:Q231">G250-G232-G245</f>
        <v>0</v>
      </c>
      <c r="H231" s="87">
        <f t="shared" si="50"/>
        <v>0</v>
      </c>
      <c r="I231" s="87">
        <f t="shared" si="50"/>
        <v>0</v>
      </c>
      <c r="J231" s="87">
        <f t="shared" si="50"/>
        <v>0</v>
      </c>
      <c r="K231" s="87">
        <f t="shared" si="50"/>
        <v>0</v>
      </c>
      <c r="L231" s="87">
        <f t="shared" si="50"/>
        <v>0</v>
      </c>
      <c r="M231" s="87">
        <f t="shared" si="50"/>
        <v>0</v>
      </c>
      <c r="N231" s="116">
        <f t="shared" si="50"/>
        <v>-6100180.87</v>
      </c>
      <c r="O231" s="116">
        <f t="shared" si="50"/>
        <v>-4833423.04</v>
      </c>
      <c r="P231" s="116">
        <f t="shared" si="50"/>
        <v>-1612105.02</v>
      </c>
      <c r="Q231" s="88">
        <f t="shared" si="50"/>
        <v>0</v>
      </c>
    </row>
    <row r="232" spans="1:17" s="18" customFormat="1" ht="24">
      <c r="A232" s="134" t="s">
        <v>615</v>
      </c>
      <c r="B232" s="39" t="s">
        <v>570</v>
      </c>
      <c r="C232" s="135"/>
      <c r="D232" s="102">
        <f t="shared" si="48"/>
        <v>-2054096.96</v>
      </c>
      <c r="E232" s="102">
        <f>E233+E236+E239+E242</f>
        <v>0</v>
      </c>
      <c r="F232" s="102">
        <f t="shared" si="49"/>
        <v>-2054096.96</v>
      </c>
      <c r="G232" s="102">
        <f aca="true" t="shared" si="51" ref="G232:Q232">G233+G236+G239+G242</f>
        <v>0</v>
      </c>
      <c r="H232" s="102">
        <f t="shared" si="51"/>
        <v>0</v>
      </c>
      <c r="I232" s="102">
        <f t="shared" si="51"/>
        <v>0</v>
      </c>
      <c r="J232" s="102">
        <f t="shared" si="51"/>
        <v>0</v>
      </c>
      <c r="K232" s="102">
        <f t="shared" si="51"/>
        <v>0</v>
      </c>
      <c r="L232" s="102">
        <f t="shared" si="51"/>
        <v>0</v>
      </c>
      <c r="M232" s="102">
        <f t="shared" si="51"/>
        <v>0</v>
      </c>
      <c r="N232" s="102">
        <f t="shared" si="51"/>
        <v>-1872331.01</v>
      </c>
      <c r="O232" s="102">
        <f t="shared" si="51"/>
        <v>-164307.95</v>
      </c>
      <c r="P232" s="102">
        <f t="shared" si="51"/>
        <v>-17458</v>
      </c>
      <c r="Q232" s="96">
        <f t="shared" si="51"/>
        <v>0</v>
      </c>
    </row>
    <row r="233" spans="1:17" s="18" customFormat="1" ht="24">
      <c r="A233" s="63" t="s">
        <v>148</v>
      </c>
      <c r="B233" s="39" t="s">
        <v>571</v>
      </c>
      <c r="C233" s="135"/>
      <c r="D233" s="102">
        <f t="shared" si="48"/>
        <v>31122.7</v>
      </c>
      <c r="E233" s="102">
        <f>E234+E235</f>
        <v>0</v>
      </c>
      <c r="F233" s="102">
        <f t="shared" si="49"/>
        <v>31122.7</v>
      </c>
      <c r="G233" s="102">
        <f aca="true" t="shared" si="52" ref="G233:Q233">G234+G235</f>
        <v>0</v>
      </c>
      <c r="H233" s="102">
        <f t="shared" si="52"/>
        <v>0</v>
      </c>
      <c r="I233" s="102">
        <f t="shared" si="52"/>
        <v>0</v>
      </c>
      <c r="J233" s="102">
        <f t="shared" si="52"/>
        <v>0</v>
      </c>
      <c r="K233" s="102">
        <f t="shared" si="52"/>
        <v>0</v>
      </c>
      <c r="L233" s="102">
        <f t="shared" si="52"/>
        <v>0</v>
      </c>
      <c r="M233" s="102">
        <f t="shared" si="52"/>
        <v>0</v>
      </c>
      <c r="N233" s="102">
        <f t="shared" si="52"/>
        <v>31122.7</v>
      </c>
      <c r="O233" s="102">
        <f t="shared" si="52"/>
        <v>0</v>
      </c>
      <c r="P233" s="102">
        <f t="shared" si="52"/>
        <v>0</v>
      </c>
      <c r="Q233" s="96">
        <f t="shared" si="52"/>
        <v>0</v>
      </c>
    </row>
    <row r="234" spans="1:17" s="18" customFormat="1" ht="24">
      <c r="A234" s="65" t="s">
        <v>149</v>
      </c>
      <c r="B234" s="22" t="s">
        <v>572</v>
      </c>
      <c r="C234" s="23"/>
      <c r="D234" s="100">
        <f t="shared" si="48"/>
        <v>0</v>
      </c>
      <c r="E234" s="101"/>
      <c r="F234" s="102">
        <f t="shared" si="49"/>
        <v>0</v>
      </c>
      <c r="G234" s="101"/>
      <c r="H234" s="91"/>
      <c r="I234" s="92"/>
      <c r="J234" s="91"/>
      <c r="K234" s="91"/>
      <c r="L234" s="91"/>
      <c r="M234" s="92"/>
      <c r="N234" s="101"/>
      <c r="O234" s="101"/>
      <c r="P234" s="101"/>
      <c r="Q234" s="112"/>
    </row>
    <row r="235" spans="1:17" s="18" customFormat="1" ht="12">
      <c r="A235" s="65" t="s">
        <v>146</v>
      </c>
      <c r="B235" s="22" t="s">
        <v>573</v>
      </c>
      <c r="C235" s="23"/>
      <c r="D235" s="100">
        <f t="shared" si="48"/>
        <v>31122.7</v>
      </c>
      <c r="E235" s="101"/>
      <c r="F235" s="102">
        <f t="shared" si="49"/>
        <v>31122.7</v>
      </c>
      <c r="G235" s="101"/>
      <c r="H235" s="91"/>
      <c r="I235" s="92"/>
      <c r="J235" s="91"/>
      <c r="K235" s="91"/>
      <c r="L235" s="91"/>
      <c r="M235" s="92"/>
      <c r="N235" s="101">
        <v>31122.7</v>
      </c>
      <c r="O235" s="101"/>
      <c r="P235" s="101"/>
      <c r="Q235" s="112"/>
    </row>
    <row r="236" spans="1:17" s="18" customFormat="1" ht="19.5" customHeight="1">
      <c r="A236" s="63" t="s">
        <v>151</v>
      </c>
      <c r="B236" s="39" t="s">
        <v>592</v>
      </c>
      <c r="C236" s="135"/>
      <c r="D236" s="102">
        <f t="shared" si="48"/>
        <v>0</v>
      </c>
      <c r="E236" s="102">
        <f>E237+E238</f>
        <v>0</v>
      </c>
      <c r="F236" s="102">
        <f t="shared" si="49"/>
        <v>0</v>
      </c>
      <c r="G236" s="102">
        <f aca="true" t="shared" si="53" ref="G236:Q236">G237+G238</f>
        <v>0</v>
      </c>
      <c r="H236" s="102">
        <f t="shared" si="53"/>
        <v>0</v>
      </c>
      <c r="I236" s="102">
        <f t="shared" si="53"/>
        <v>0</v>
      </c>
      <c r="J236" s="102">
        <f t="shared" si="53"/>
        <v>0</v>
      </c>
      <c r="K236" s="102">
        <f t="shared" si="53"/>
        <v>0</v>
      </c>
      <c r="L236" s="102">
        <f t="shared" si="53"/>
        <v>0</v>
      </c>
      <c r="M236" s="102">
        <f t="shared" si="53"/>
        <v>0</v>
      </c>
      <c r="N236" s="102">
        <f t="shared" si="53"/>
        <v>0</v>
      </c>
      <c r="O236" s="102">
        <f t="shared" si="53"/>
        <v>0</v>
      </c>
      <c r="P236" s="102">
        <f t="shared" si="53"/>
        <v>0</v>
      </c>
      <c r="Q236" s="96">
        <f t="shared" si="53"/>
        <v>0</v>
      </c>
    </row>
    <row r="237" spans="1:17" s="18" customFormat="1" ht="36">
      <c r="A237" s="65" t="s">
        <v>150</v>
      </c>
      <c r="B237" s="22" t="s">
        <v>575</v>
      </c>
      <c r="C237" s="23"/>
      <c r="D237" s="100">
        <f t="shared" si="48"/>
        <v>0</v>
      </c>
      <c r="E237" s="101"/>
      <c r="F237" s="102">
        <f t="shared" si="49"/>
        <v>0</v>
      </c>
      <c r="G237" s="101"/>
      <c r="H237" s="91"/>
      <c r="I237" s="92"/>
      <c r="J237" s="91"/>
      <c r="K237" s="91"/>
      <c r="L237" s="91"/>
      <c r="M237" s="92"/>
      <c r="N237" s="101"/>
      <c r="O237" s="101"/>
      <c r="P237" s="101"/>
      <c r="Q237" s="112"/>
    </row>
    <row r="238" spans="1:17" s="18" customFormat="1" ht="19.5" customHeight="1">
      <c r="A238" s="121" t="s">
        <v>147</v>
      </c>
      <c r="B238" s="22" t="s">
        <v>576</v>
      </c>
      <c r="C238" s="23"/>
      <c r="D238" s="102">
        <f t="shared" si="48"/>
        <v>0</v>
      </c>
      <c r="E238" s="101"/>
      <c r="F238" s="102">
        <f t="shared" si="49"/>
        <v>0</v>
      </c>
      <c r="G238" s="101"/>
      <c r="H238" s="109"/>
      <c r="I238" s="101"/>
      <c r="J238" s="109"/>
      <c r="K238" s="109"/>
      <c r="L238" s="109"/>
      <c r="M238" s="101"/>
      <c r="N238" s="101"/>
      <c r="O238" s="101"/>
      <c r="P238" s="101"/>
      <c r="Q238" s="129"/>
    </row>
    <row r="239" spans="1:17" s="18" customFormat="1" ht="19.5" customHeight="1">
      <c r="A239" s="63" t="s">
        <v>153</v>
      </c>
      <c r="B239" s="37" t="s">
        <v>577</v>
      </c>
      <c r="C239" s="178"/>
      <c r="D239" s="100">
        <f t="shared" si="48"/>
        <v>-2085219.66</v>
      </c>
      <c r="E239" s="100">
        <f>E240+E241</f>
        <v>0</v>
      </c>
      <c r="F239" s="102">
        <f t="shared" si="49"/>
        <v>-2085219.66</v>
      </c>
      <c r="G239" s="100">
        <f aca="true" t="shared" si="54" ref="G239:Q239">G240+G241</f>
        <v>0</v>
      </c>
      <c r="H239" s="100">
        <f t="shared" si="54"/>
        <v>0</v>
      </c>
      <c r="I239" s="100">
        <f t="shared" si="54"/>
        <v>0</v>
      </c>
      <c r="J239" s="100">
        <f t="shared" si="54"/>
        <v>0</v>
      </c>
      <c r="K239" s="100">
        <f t="shared" si="54"/>
        <v>0</v>
      </c>
      <c r="L239" s="100">
        <f t="shared" si="54"/>
        <v>0</v>
      </c>
      <c r="M239" s="100">
        <f t="shared" si="54"/>
        <v>0</v>
      </c>
      <c r="N239" s="100">
        <f t="shared" si="54"/>
        <v>-1903453.71</v>
      </c>
      <c r="O239" s="100">
        <f t="shared" si="54"/>
        <v>-164307.95</v>
      </c>
      <c r="P239" s="100">
        <f t="shared" si="54"/>
        <v>-17458</v>
      </c>
      <c r="Q239" s="90">
        <f t="shared" si="54"/>
        <v>0</v>
      </c>
    </row>
    <row r="240" spans="1:17" s="18" customFormat="1" ht="36">
      <c r="A240" s="65" t="s">
        <v>155</v>
      </c>
      <c r="B240" s="22" t="s">
        <v>578</v>
      </c>
      <c r="C240" s="23" t="s">
        <v>158</v>
      </c>
      <c r="D240" s="100">
        <f t="shared" si="48"/>
        <v>-2892277.14</v>
      </c>
      <c r="E240" s="101"/>
      <c r="F240" s="102">
        <f t="shared" si="49"/>
        <v>-2892277.14</v>
      </c>
      <c r="G240" s="101"/>
      <c r="H240" s="91"/>
      <c r="I240" s="92"/>
      <c r="J240" s="91"/>
      <c r="K240" s="91"/>
      <c r="L240" s="91"/>
      <c r="M240" s="92"/>
      <c r="N240" s="101">
        <v>-2138102.03</v>
      </c>
      <c r="O240" s="101">
        <v>-649427.11</v>
      </c>
      <c r="P240" s="101">
        <v>-104748</v>
      </c>
      <c r="Q240" s="112"/>
    </row>
    <row r="241" spans="1:17" s="18" customFormat="1" ht="24">
      <c r="A241" s="65" t="s">
        <v>154</v>
      </c>
      <c r="B241" s="26" t="s">
        <v>579</v>
      </c>
      <c r="C241" s="27" t="s">
        <v>159</v>
      </c>
      <c r="D241" s="136">
        <f t="shared" si="48"/>
        <v>807057.48</v>
      </c>
      <c r="E241" s="126"/>
      <c r="F241" s="102">
        <f t="shared" si="49"/>
        <v>807057.48</v>
      </c>
      <c r="G241" s="126"/>
      <c r="H241" s="94"/>
      <c r="I241" s="103"/>
      <c r="J241" s="94"/>
      <c r="K241" s="94"/>
      <c r="L241" s="94"/>
      <c r="M241" s="103"/>
      <c r="N241" s="126">
        <v>234648.32</v>
      </c>
      <c r="O241" s="126">
        <v>485119.16</v>
      </c>
      <c r="P241" s="126">
        <v>87290</v>
      </c>
      <c r="Q241" s="137"/>
    </row>
    <row r="242" spans="1:17" s="18" customFormat="1" ht="24">
      <c r="A242" s="63" t="s">
        <v>160</v>
      </c>
      <c r="B242" s="39" t="s">
        <v>580</v>
      </c>
      <c r="C242" s="135"/>
      <c r="D242" s="102">
        <f t="shared" si="48"/>
        <v>0</v>
      </c>
      <c r="E242" s="102">
        <f>E243+E244</f>
        <v>0</v>
      </c>
      <c r="F242" s="102">
        <f t="shared" si="49"/>
        <v>0</v>
      </c>
      <c r="G242" s="102">
        <f aca="true" t="shared" si="55" ref="G242:Q242">G243+G244</f>
        <v>0</v>
      </c>
      <c r="H242" s="102">
        <f t="shared" si="55"/>
        <v>0</v>
      </c>
      <c r="I242" s="102">
        <f t="shared" si="55"/>
        <v>0</v>
      </c>
      <c r="J242" s="102">
        <f t="shared" si="55"/>
        <v>0</v>
      </c>
      <c r="K242" s="102">
        <f t="shared" si="55"/>
        <v>0</v>
      </c>
      <c r="L242" s="102">
        <f t="shared" si="55"/>
        <v>0</v>
      </c>
      <c r="M242" s="102">
        <f t="shared" si="55"/>
        <v>0</v>
      </c>
      <c r="N242" s="102">
        <f t="shared" si="55"/>
        <v>0</v>
      </c>
      <c r="O242" s="102">
        <f t="shared" si="55"/>
        <v>0</v>
      </c>
      <c r="P242" s="102">
        <f t="shared" si="55"/>
        <v>0</v>
      </c>
      <c r="Q242" s="96">
        <f t="shared" si="55"/>
        <v>0</v>
      </c>
    </row>
    <row r="243" spans="1:17" s="18" customFormat="1" ht="24">
      <c r="A243" s="65" t="s">
        <v>162</v>
      </c>
      <c r="B243" s="22" t="s">
        <v>581</v>
      </c>
      <c r="C243" s="23" t="s">
        <v>158</v>
      </c>
      <c r="D243" s="100">
        <f t="shared" si="48"/>
        <v>0</v>
      </c>
      <c r="E243" s="101"/>
      <c r="F243" s="102">
        <f t="shared" si="49"/>
        <v>0</v>
      </c>
      <c r="G243" s="101"/>
      <c r="H243" s="91"/>
      <c r="I243" s="92"/>
      <c r="J243" s="91"/>
      <c r="K243" s="91"/>
      <c r="L243" s="91"/>
      <c r="M243" s="92"/>
      <c r="N243" s="101"/>
      <c r="O243" s="101"/>
      <c r="P243" s="101"/>
      <c r="Q243" s="112"/>
    </row>
    <row r="244" spans="1:17" s="18" customFormat="1" ht="19.5" customHeight="1">
      <c r="A244" s="65" t="s">
        <v>161</v>
      </c>
      <c r="B244" s="26" t="s">
        <v>582</v>
      </c>
      <c r="C244" s="30" t="s">
        <v>159</v>
      </c>
      <c r="D244" s="102">
        <f t="shared" si="48"/>
        <v>0</v>
      </c>
      <c r="E244" s="101"/>
      <c r="F244" s="102">
        <f t="shared" si="49"/>
        <v>0</v>
      </c>
      <c r="G244" s="101"/>
      <c r="H244" s="109"/>
      <c r="I244" s="101"/>
      <c r="J244" s="109"/>
      <c r="K244" s="109"/>
      <c r="L244" s="109"/>
      <c r="M244" s="101"/>
      <c r="N244" s="101"/>
      <c r="O244" s="101"/>
      <c r="P244" s="101"/>
      <c r="Q244" s="129"/>
    </row>
    <row r="245" spans="1:17" s="18" customFormat="1" ht="24">
      <c r="A245" s="134" t="s">
        <v>163</v>
      </c>
      <c r="B245" s="39" t="s">
        <v>583</v>
      </c>
      <c r="C245" s="135"/>
      <c r="D245" s="102">
        <f t="shared" si="48"/>
        <v>0</v>
      </c>
      <c r="E245" s="102">
        <f>E246+E247+E248+E249</f>
        <v>0</v>
      </c>
      <c r="F245" s="102">
        <f t="shared" si="49"/>
        <v>0</v>
      </c>
      <c r="G245" s="102">
        <f aca="true" t="shared" si="56" ref="G245:Q245">G246+G247+G248+G249</f>
        <v>0</v>
      </c>
      <c r="H245" s="102">
        <f t="shared" si="56"/>
        <v>0</v>
      </c>
      <c r="I245" s="102">
        <f t="shared" si="56"/>
        <v>0</v>
      </c>
      <c r="J245" s="102">
        <f t="shared" si="56"/>
        <v>0</v>
      </c>
      <c r="K245" s="102">
        <f t="shared" si="56"/>
        <v>0</v>
      </c>
      <c r="L245" s="102">
        <f t="shared" si="56"/>
        <v>0</v>
      </c>
      <c r="M245" s="102">
        <f t="shared" si="56"/>
        <v>0</v>
      </c>
      <c r="N245" s="102">
        <f t="shared" si="56"/>
        <v>0</v>
      </c>
      <c r="O245" s="102">
        <f t="shared" si="56"/>
        <v>0</v>
      </c>
      <c r="P245" s="102">
        <f t="shared" si="56"/>
        <v>0</v>
      </c>
      <c r="Q245" s="96">
        <f t="shared" si="56"/>
        <v>0</v>
      </c>
    </row>
    <row r="246" spans="1:17" s="18" customFormat="1" ht="24">
      <c r="A246" s="65" t="s">
        <v>167</v>
      </c>
      <c r="B246" s="22" t="s">
        <v>584</v>
      </c>
      <c r="C246" s="23" t="s">
        <v>158</v>
      </c>
      <c r="D246" s="100">
        <f t="shared" si="48"/>
        <v>0</v>
      </c>
      <c r="E246" s="101"/>
      <c r="F246" s="102">
        <f t="shared" si="49"/>
        <v>0</v>
      </c>
      <c r="G246" s="101"/>
      <c r="H246" s="91"/>
      <c r="I246" s="92"/>
      <c r="J246" s="91"/>
      <c r="K246" s="91"/>
      <c r="L246" s="91"/>
      <c r="M246" s="92"/>
      <c r="N246" s="101"/>
      <c r="O246" s="101"/>
      <c r="P246" s="101"/>
      <c r="Q246" s="112"/>
    </row>
    <row r="247" spans="1:17" s="18" customFormat="1" ht="19.5" customHeight="1">
      <c r="A247" s="65" t="s">
        <v>164</v>
      </c>
      <c r="B247" s="22" t="s">
        <v>585</v>
      </c>
      <c r="C247" s="23" t="s">
        <v>159</v>
      </c>
      <c r="D247" s="100">
        <f t="shared" si="48"/>
        <v>0</v>
      </c>
      <c r="E247" s="101"/>
      <c r="F247" s="102">
        <f t="shared" si="49"/>
        <v>0</v>
      </c>
      <c r="G247" s="101"/>
      <c r="H247" s="91"/>
      <c r="I247" s="92"/>
      <c r="J247" s="91"/>
      <c r="K247" s="91"/>
      <c r="L247" s="91"/>
      <c r="M247" s="92"/>
      <c r="N247" s="101"/>
      <c r="O247" s="101"/>
      <c r="P247" s="101"/>
      <c r="Q247" s="112"/>
    </row>
    <row r="248" spans="1:17" s="18" customFormat="1" ht="24">
      <c r="A248" s="65" t="s">
        <v>165</v>
      </c>
      <c r="B248" s="22" t="s">
        <v>586</v>
      </c>
      <c r="C248" s="23" t="s">
        <v>158</v>
      </c>
      <c r="D248" s="100">
        <f t="shared" si="48"/>
        <v>0</v>
      </c>
      <c r="E248" s="101"/>
      <c r="F248" s="102">
        <f t="shared" si="49"/>
        <v>0</v>
      </c>
      <c r="G248" s="101"/>
      <c r="H248" s="91"/>
      <c r="I248" s="92"/>
      <c r="J248" s="91"/>
      <c r="K248" s="91"/>
      <c r="L248" s="91"/>
      <c r="M248" s="92"/>
      <c r="N248" s="101"/>
      <c r="O248" s="101"/>
      <c r="P248" s="101"/>
      <c r="Q248" s="112"/>
    </row>
    <row r="249" spans="1:17" s="18" customFormat="1" ht="12">
      <c r="A249" s="65" t="s">
        <v>166</v>
      </c>
      <c r="B249" s="22" t="s">
        <v>587</v>
      </c>
      <c r="C249" s="23" t="s">
        <v>159</v>
      </c>
      <c r="D249" s="100">
        <f t="shared" si="48"/>
        <v>0</v>
      </c>
      <c r="E249" s="101"/>
      <c r="F249" s="102">
        <f t="shared" si="49"/>
        <v>0</v>
      </c>
      <c r="G249" s="101"/>
      <c r="H249" s="91"/>
      <c r="I249" s="92"/>
      <c r="J249" s="91"/>
      <c r="K249" s="91"/>
      <c r="L249" s="91"/>
      <c r="M249" s="92"/>
      <c r="N249" s="101"/>
      <c r="O249" s="101"/>
      <c r="P249" s="101"/>
      <c r="Q249" s="112"/>
    </row>
    <row r="250" spans="1:17" s="18" customFormat="1" ht="19.5" customHeight="1">
      <c r="A250" s="134" t="s">
        <v>168</v>
      </c>
      <c r="B250" s="39" t="s">
        <v>588</v>
      </c>
      <c r="C250" s="135"/>
      <c r="D250" s="102">
        <f t="shared" si="48"/>
        <v>-14599805.89</v>
      </c>
      <c r="E250" s="102">
        <f>E251+E252+E253</f>
        <v>0</v>
      </c>
      <c r="F250" s="102">
        <f t="shared" si="49"/>
        <v>-14599805.89</v>
      </c>
      <c r="G250" s="102">
        <f aca="true" t="shared" si="57" ref="G250:Q250">G251+G252+G253</f>
        <v>0</v>
      </c>
      <c r="H250" s="102">
        <f t="shared" si="57"/>
        <v>0</v>
      </c>
      <c r="I250" s="102">
        <f t="shared" si="57"/>
        <v>0</v>
      </c>
      <c r="J250" s="102">
        <f t="shared" si="57"/>
        <v>0</v>
      </c>
      <c r="K250" s="102">
        <f t="shared" si="57"/>
        <v>0</v>
      </c>
      <c r="L250" s="102">
        <f t="shared" si="57"/>
        <v>0</v>
      </c>
      <c r="M250" s="102">
        <f t="shared" si="57"/>
        <v>0</v>
      </c>
      <c r="N250" s="102">
        <f t="shared" si="57"/>
        <v>-7972511.88</v>
      </c>
      <c r="O250" s="102">
        <f t="shared" si="57"/>
        <v>-4997730.99</v>
      </c>
      <c r="P250" s="102">
        <f t="shared" si="57"/>
        <v>-1629563.02</v>
      </c>
      <c r="Q250" s="96">
        <f t="shared" si="57"/>
        <v>0</v>
      </c>
    </row>
    <row r="251" spans="1:17" s="18" customFormat="1" ht="24">
      <c r="A251" s="65" t="s">
        <v>171</v>
      </c>
      <c r="B251" s="22" t="s">
        <v>589</v>
      </c>
      <c r="C251" s="23" t="s">
        <v>158</v>
      </c>
      <c r="D251" s="100">
        <f t="shared" si="48"/>
        <v>-418410463.98</v>
      </c>
      <c r="E251" s="101"/>
      <c r="F251" s="102">
        <f t="shared" si="49"/>
        <v>-418410463.98</v>
      </c>
      <c r="G251" s="101">
        <v>-20198048</v>
      </c>
      <c r="H251" s="91"/>
      <c r="I251" s="92"/>
      <c r="J251" s="91"/>
      <c r="K251" s="91"/>
      <c r="L251" s="91"/>
      <c r="M251" s="92"/>
      <c r="N251" s="101">
        <v>-335597787.09</v>
      </c>
      <c r="O251" s="101">
        <v>-61448971.33</v>
      </c>
      <c r="P251" s="101">
        <v>-41561753.56</v>
      </c>
      <c r="Q251" s="112"/>
    </row>
    <row r="252" spans="1:17" s="18" customFormat="1" ht="12">
      <c r="A252" s="65" t="s">
        <v>169</v>
      </c>
      <c r="B252" s="22" t="s">
        <v>590</v>
      </c>
      <c r="C252" s="23" t="s">
        <v>159</v>
      </c>
      <c r="D252" s="100">
        <f t="shared" si="48"/>
        <v>403810658.09</v>
      </c>
      <c r="E252" s="101"/>
      <c r="F252" s="102">
        <f t="shared" si="49"/>
        <v>403810658.09</v>
      </c>
      <c r="G252" s="101">
        <v>20198048</v>
      </c>
      <c r="H252" s="91"/>
      <c r="I252" s="92"/>
      <c r="J252" s="91"/>
      <c r="K252" s="91"/>
      <c r="L252" s="91"/>
      <c r="M252" s="92"/>
      <c r="N252" s="101">
        <v>327625275.21</v>
      </c>
      <c r="O252" s="101">
        <v>56451240.34</v>
      </c>
      <c r="P252" s="101">
        <v>39932190.54</v>
      </c>
      <c r="Q252" s="112"/>
    </row>
    <row r="253" spans="1:17" s="18" customFormat="1" ht="19.5" customHeight="1" thickBot="1">
      <c r="A253" s="121" t="s">
        <v>170</v>
      </c>
      <c r="B253" s="66" t="s">
        <v>591</v>
      </c>
      <c r="C253" s="67" t="s">
        <v>23</v>
      </c>
      <c r="D253" s="104">
        <f t="shared" si="48"/>
        <v>0</v>
      </c>
      <c r="E253" s="105"/>
      <c r="F253" s="104">
        <f t="shared" si="49"/>
        <v>0</v>
      </c>
      <c r="G253" s="105"/>
      <c r="H253" s="106"/>
      <c r="I253" s="105"/>
      <c r="J253" s="106"/>
      <c r="K253" s="106"/>
      <c r="L253" s="106"/>
      <c r="M253" s="105"/>
      <c r="N253" s="105"/>
      <c r="O253" s="105"/>
      <c r="P253" s="105"/>
      <c r="Q253" s="132"/>
    </row>
    <row r="254" spans="1:17" s="1" customFormat="1" ht="23.25" customHeight="1">
      <c r="A254" s="17"/>
      <c r="B254" s="32" t="s">
        <v>101</v>
      </c>
      <c r="C254" s="28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ht="15.75" hidden="1" thickBot="1"/>
    <row r="256" spans="3:8" ht="48" customHeight="1" hidden="1" thickBot="1" thickTop="1">
      <c r="C256" s="228"/>
      <c r="D256" s="229"/>
      <c r="E256" s="229"/>
      <c r="F256" s="226" t="s">
        <v>603</v>
      </c>
      <c r="G256" s="226"/>
      <c r="H256" s="227"/>
    </row>
    <row r="257" spans="3:8" ht="3.75" customHeight="1" hidden="1" thickBot="1" thickTop="1">
      <c r="C257" s="229"/>
      <c r="D257" s="229"/>
      <c r="E257" s="229"/>
      <c r="F257" s="230"/>
      <c r="G257" s="230"/>
      <c r="H257" s="230"/>
    </row>
    <row r="258" spans="3:8" ht="15.75" hidden="1" thickTop="1">
      <c r="C258" s="214" t="s">
        <v>604</v>
      </c>
      <c r="D258" s="215"/>
      <c r="E258" s="215"/>
      <c r="F258" s="216" t="s">
        <v>654</v>
      </c>
      <c r="G258" s="216"/>
      <c r="H258" s="217"/>
    </row>
    <row r="259" spans="3:8" ht="15" hidden="1">
      <c r="C259" s="208" t="s">
        <v>605</v>
      </c>
      <c r="D259" s="209"/>
      <c r="E259" s="209"/>
      <c r="F259" s="210">
        <v>44979</v>
      </c>
      <c r="G259" s="210"/>
      <c r="H259" s="211"/>
    </row>
    <row r="260" spans="3:8" ht="15" hidden="1">
      <c r="C260" s="208" t="s">
        <v>606</v>
      </c>
      <c r="D260" s="209"/>
      <c r="E260" s="209"/>
      <c r="F260" s="212" t="s">
        <v>656</v>
      </c>
      <c r="G260" s="212"/>
      <c r="H260" s="213"/>
    </row>
    <row r="261" spans="3:8" ht="15" hidden="1">
      <c r="C261" s="208" t="s">
        <v>607</v>
      </c>
      <c r="D261" s="209"/>
      <c r="E261" s="209"/>
      <c r="F261" s="212" t="s">
        <v>653</v>
      </c>
      <c r="G261" s="212"/>
      <c r="H261" s="213"/>
    </row>
    <row r="262" spans="3:8" ht="15" hidden="1">
      <c r="C262" s="208" t="s">
        <v>608</v>
      </c>
      <c r="D262" s="209"/>
      <c r="E262" s="209"/>
      <c r="F262" s="212" t="s">
        <v>652</v>
      </c>
      <c r="G262" s="212"/>
      <c r="H262" s="213"/>
    </row>
    <row r="263" spans="3:8" ht="15" hidden="1">
      <c r="C263" s="208" t="s">
        <v>609</v>
      </c>
      <c r="D263" s="209"/>
      <c r="E263" s="209"/>
      <c r="F263" s="210">
        <v>44676</v>
      </c>
      <c r="G263" s="210"/>
      <c r="H263" s="211"/>
    </row>
    <row r="264" spans="3:8" ht="15" hidden="1">
      <c r="C264" s="208" t="s">
        <v>610</v>
      </c>
      <c r="D264" s="209"/>
      <c r="E264" s="209"/>
      <c r="F264" s="210">
        <v>45126</v>
      </c>
      <c r="G264" s="210"/>
      <c r="H264" s="211"/>
    </row>
    <row r="265" spans="3:8" ht="15" hidden="1">
      <c r="C265" s="208" t="s">
        <v>611</v>
      </c>
      <c r="D265" s="209"/>
      <c r="E265" s="209"/>
      <c r="F265" s="212" t="s">
        <v>655</v>
      </c>
      <c r="G265" s="212"/>
      <c r="H265" s="213"/>
    </row>
    <row r="266" spans="3:8" ht="15.75" hidden="1" thickBot="1">
      <c r="C266" s="202" t="s">
        <v>612</v>
      </c>
      <c r="D266" s="203"/>
      <c r="E266" s="203"/>
      <c r="F266" s="204"/>
      <c r="G266" s="204"/>
      <c r="H266" s="205"/>
    </row>
    <row r="267" spans="3:8" ht="3.75" customHeight="1" hidden="1">
      <c r="C267" s="206"/>
      <c r="D267" s="206"/>
      <c r="E267" s="206"/>
      <c r="F267" s="207"/>
      <c r="G267" s="207"/>
      <c r="H267" s="207"/>
    </row>
    <row r="268" spans="3:8" ht="15.75" hidden="1" thickTop="1">
      <c r="C268" s="214" t="s">
        <v>604</v>
      </c>
      <c r="D268" s="215"/>
      <c r="E268" s="215"/>
      <c r="F268" s="216" t="s">
        <v>658</v>
      </c>
      <c r="G268" s="216"/>
      <c r="H268" s="217"/>
    </row>
    <row r="269" spans="3:8" ht="15" hidden="1">
      <c r="C269" s="208" t="s">
        <v>605</v>
      </c>
      <c r="D269" s="209"/>
      <c r="E269" s="209"/>
      <c r="F269" s="210">
        <v>44979</v>
      </c>
      <c r="G269" s="210"/>
      <c r="H269" s="211"/>
    </row>
    <row r="270" spans="3:8" ht="15" hidden="1">
      <c r="C270" s="208" t="s">
        <v>606</v>
      </c>
      <c r="D270" s="209"/>
      <c r="E270" s="209"/>
      <c r="F270" s="212" t="s">
        <v>660</v>
      </c>
      <c r="G270" s="212"/>
      <c r="H270" s="213"/>
    </row>
    <row r="271" spans="3:8" ht="15" hidden="1">
      <c r="C271" s="208" t="s">
        <v>607</v>
      </c>
      <c r="D271" s="209"/>
      <c r="E271" s="209"/>
      <c r="F271" s="212" t="s">
        <v>653</v>
      </c>
      <c r="G271" s="212"/>
      <c r="H271" s="213"/>
    </row>
    <row r="272" spans="3:8" ht="15" hidden="1">
      <c r="C272" s="208" t="s">
        <v>608</v>
      </c>
      <c r="D272" s="209"/>
      <c r="E272" s="209"/>
      <c r="F272" s="212" t="s">
        <v>657</v>
      </c>
      <c r="G272" s="212"/>
      <c r="H272" s="213"/>
    </row>
    <row r="273" spans="3:8" ht="15" hidden="1">
      <c r="C273" s="208" t="s">
        <v>609</v>
      </c>
      <c r="D273" s="209"/>
      <c r="E273" s="209"/>
      <c r="F273" s="210">
        <v>44911</v>
      </c>
      <c r="G273" s="210"/>
      <c r="H273" s="211"/>
    </row>
    <row r="274" spans="3:8" ht="15" hidden="1">
      <c r="C274" s="208" t="s">
        <v>610</v>
      </c>
      <c r="D274" s="209"/>
      <c r="E274" s="209"/>
      <c r="F274" s="210">
        <v>45361</v>
      </c>
      <c r="G274" s="210"/>
      <c r="H274" s="211"/>
    </row>
    <row r="275" spans="3:8" ht="15" hidden="1">
      <c r="C275" s="208" t="s">
        <v>611</v>
      </c>
      <c r="D275" s="209"/>
      <c r="E275" s="209"/>
      <c r="F275" s="212" t="s">
        <v>659</v>
      </c>
      <c r="G275" s="212"/>
      <c r="H275" s="213"/>
    </row>
    <row r="276" spans="3:8" ht="15.75" hidden="1" thickBot="1">
      <c r="C276" s="202" t="s">
        <v>612</v>
      </c>
      <c r="D276" s="203"/>
      <c r="E276" s="203"/>
      <c r="F276" s="204"/>
      <c r="G276" s="204"/>
      <c r="H276" s="205"/>
    </row>
    <row r="277" spans="3:8" ht="3.75" customHeight="1" hidden="1">
      <c r="C277" s="206"/>
      <c r="D277" s="206"/>
      <c r="E277" s="206"/>
      <c r="F277" s="207"/>
      <c r="G277" s="207"/>
      <c r="H277" s="207"/>
    </row>
    <row r="278" spans="3:8" ht="15" hidden="1">
      <c r="C278" s="231"/>
      <c r="D278" s="231"/>
      <c r="E278" s="231"/>
      <c r="F278" s="232"/>
      <c r="G278" s="232"/>
      <c r="H278" s="232"/>
    </row>
    <row r="279" ht="15" hidden="1"/>
  </sheetData>
  <sheetProtection/>
  <mergeCells count="54">
    <mergeCell ref="C278:E278"/>
    <mergeCell ref="F278:H278"/>
    <mergeCell ref="B227:E227"/>
    <mergeCell ref="B108:E108"/>
    <mergeCell ref="F256:H256"/>
    <mergeCell ref="C256:E256"/>
    <mergeCell ref="C257:E257"/>
    <mergeCell ref="F257:H257"/>
    <mergeCell ref="A1:J1"/>
    <mergeCell ref="D3:E3"/>
    <mergeCell ref="B5:J5"/>
    <mergeCell ref="B6:J6"/>
    <mergeCell ref="B9:E9"/>
    <mergeCell ref="M108:Q108"/>
    <mergeCell ref="C260:E260"/>
    <mergeCell ref="F260:H260"/>
    <mergeCell ref="C261:E261"/>
    <mergeCell ref="F261:H261"/>
    <mergeCell ref="C258:E258"/>
    <mergeCell ref="F258:H258"/>
    <mergeCell ref="C259:E259"/>
    <mergeCell ref="F259:H259"/>
    <mergeCell ref="C264:E264"/>
    <mergeCell ref="F264:H264"/>
    <mergeCell ref="C265:E265"/>
    <mergeCell ref="F265:H265"/>
    <mergeCell ref="C262:E262"/>
    <mergeCell ref="F262:H262"/>
    <mergeCell ref="C263:E263"/>
    <mergeCell ref="F263:H263"/>
    <mergeCell ref="C268:E268"/>
    <mergeCell ref="F268:H268"/>
    <mergeCell ref="C269:E269"/>
    <mergeCell ref="F269:H269"/>
    <mergeCell ref="C266:E266"/>
    <mergeCell ref="F266:H266"/>
    <mergeCell ref="C267:E267"/>
    <mergeCell ref="F267:H267"/>
    <mergeCell ref="C272:E272"/>
    <mergeCell ref="F272:H272"/>
    <mergeCell ref="C273:E273"/>
    <mergeCell ref="F273:H273"/>
    <mergeCell ref="C270:E270"/>
    <mergeCell ref="F270:H270"/>
    <mergeCell ref="C271:E271"/>
    <mergeCell ref="F271:H271"/>
    <mergeCell ref="C276:E276"/>
    <mergeCell ref="F276:H276"/>
    <mergeCell ref="C277:E277"/>
    <mergeCell ref="F277:H277"/>
    <mergeCell ref="C274:E274"/>
    <mergeCell ref="F274:H274"/>
    <mergeCell ref="C275:E275"/>
    <mergeCell ref="F275:H275"/>
  </mergeCells>
  <printOptions/>
  <pageMargins left="0.35433070866141736" right="0.15748031496062992" top="0.984251968503937" bottom="0.984251968503937" header="0.5118110236220472" footer="0.5118110236220472"/>
  <pageSetup blackAndWhite="1" fitToHeight="100" horizontalDpi="600" verticalDpi="600" orientation="landscape" paperSize="9" scale="49" r:id="rId4"/>
  <rowBreaks count="8" manualBreakCount="8">
    <brk id="38" max="255" man="1"/>
    <brk id="59" max="255" man="1"/>
    <brk id="89" max="255" man="1"/>
    <brk id="115" max="255" man="1"/>
    <brk id="141" max="255" man="1"/>
    <brk id="168" max="255" man="1"/>
    <brk id="201" max="255" man="1"/>
    <brk id="225" max="255" man="1"/>
  </rowBreaks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User</cp:lastModifiedBy>
  <cp:lastPrinted>2011-04-28T10:12:09Z</cp:lastPrinted>
  <dcterms:created xsi:type="dcterms:W3CDTF">2008-05-06T11:57:50Z</dcterms:created>
  <dcterms:modified xsi:type="dcterms:W3CDTF">2023-04-05T13:56:29Z</dcterms:modified>
  <cp:category/>
  <cp:version/>
  <cp:contentType/>
  <cp:contentStatus/>
</cp:coreProperties>
</file>