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<sst xmlns="http://schemas.openxmlformats.org/spreadsheetml/2006/main" count="473" uniqueCount="321">
  <si>
    <t>КОНСОЛИДИРОВАННЫЙ  ОТЧЕТ  О ФИНАНСОВЫХ РЕЗУЛЬТАТАХ ДЕЯТЕЛЬНОСТИ</t>
  </si>
  <si>
    <t>КОДЫ</t>
  </si>
  <si>
    <t xml:space="preserve">                  Форма по ОКУД    </t>
  </si>
  <si>
    <t>0503321</t>
  </si>
  <si>
    <t xml:space="preserve">Дата    </t>
  </si>
  <si>
    <t xml:space="preserve"> по ОКПО   </t>
  </si>
  <si>
    <t>Периодичность:  годовая</t>
  </si>
  <si>
    <t>Единица измерения: руб</t>
  </si>
  <si>
    <t xml:space="preserve"> по ОКЕИ  </t>
  </si>
  <si>
    <t>Код по КОСГУ</t>
  </si>
  <si>
    <t xml:space="preserve">Консолидированный бюджет субъекта Российской Федерации и территориального государственного внебюджетного 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</si>
  <si>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</si>
  <si>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</si>
  <si>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</si>
  <si>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</si>
  <si>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</si>
  <si>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</si>
  <si>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</si>
  <si>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</si>
  <si>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</si>
  <si>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</si>
  <si>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</si>
  <si>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</si>
  <si>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</si>
  <si>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</si>
  <si>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</si>
  <si>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</si>
  <si>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</si>
  <si>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</si>
  <si>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</si>
  <si>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090</t>
  </si>
  <si>
    <t>170</t>
  </si>
  <si>
    <t>180</t>
  </si>
  <si>
    <t>200</t>
  </si>
  <si>
    <t>210</t>
  </si>
  <si>
    <t>220</t>
  </si>
  <si>
    <t>190</t>
  </si>
  <si>
    <t>230</t>
  </si>
  <si>
    <t>240</t>
  </si>
  <si>
    <t>250</t>
  </si>
  <si>
    <t>260</t>
  </si>
  <si>
    <t>270</t>
  </si>
  <si>
    <t>290</t>
  </si>
  <si>
    <t xml:space="preserve">Налог на прибыль 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</si>
  <si>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</si>
  <si>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</si>
  <si>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</si>
  <si>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</si>
  <si>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</si>
  <si>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</si>
  <si>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</si>
  <si>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</si>
  <si>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</si>
  <si>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</si>
  <si>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</si>
  <si>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</si>
  <si>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</si>
  <si>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</si>
  <si>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</si>
  <si>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</si>
  <si>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</si>
  <si>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</si>
  <si>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</si>
  <si>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</si>
  <si>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</si>
  <si>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</si>
  <si>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</si>
  <si>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</si>
  <si>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</si>
  <si>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</si>
  <si>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</si>
  <si>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</si>
  <si>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</si>
  <si>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</si>
  <si>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</si>
  <si>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</si>
  <si>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</si>
  <si>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</si>
  <si>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</si>
  <si>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</si>
  <si>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</si>
  <si>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</si>
  <si>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</si>
  <si>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</si>
  <si>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</si>
  <si>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</si>
  <si>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</si>
  <si>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</si>
  <si>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</si>
  <si>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</si>
  <si>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</si>
  <si>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</si>
  <si>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</si>
  <si>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</si>
  <si>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</si>
  <si>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</si>
  <si>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</si>
  <si>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</si>
  <si>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</si>
  <si>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</si>
  <si>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</si>
  <si>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</si>
  <si>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 xml:space="preserve">Наименование финансового органа </t>
  </si>
  <si>
    <t xml:space="preserve">Наименование бюджета </t>
  </si>
  <si>
    <t xml:space="preserve">На </t>
  </si>
  <si>
    <t>Код стро-
ки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</si>
  <si>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</si>
  <si>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</si>
  <si>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Расходы будущих периодов</t>
  </si>
  <si>
    <t>Операционный результат до налогообложения
(стр.010 - стр.150)</t>
  </si>
  <si>
    <t>уменьшение стоимости основных средств</t>
  </si>
  <si>
    <t>Чистое поступление нематериальных активов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</si>
  <si>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</si>
  <si>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</si>
  <si>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иных финансовых активов</t>
  </si>
  <si>
    <t>уменьшение прочей дебиторской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</si>
  <si>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</si>
  <si>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</si>
  <si>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370</t>
  </si>
  <si>
    <t>371</t>
  </si>
  <si>
    <t>372</t>
  </si>
  <si>
    <t>Чистое изменение затрат на изготовление готовой продукции, выполнение работ, услуг</t>
  </si>
  <si>
    <t>уменьшение затрат</t>
  </si>
  <si>
    <t xml:space="preserve"> по ОКТМО   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</si>
  <si>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</si>
  <si>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</si>
  <si>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
внутригородских районов</t>
  </si>
  <si>
    <t>Бюджеты городских поселений</t>
  </si>
  <si>
    <t>Бюджеты сельских поселений</t>
  </si>
  <si>
    <t>300</t>
  </si>
  <si>
    <t>301</t>
  </si>
  <si>
    <t>302</t>
  </si>
  <si>
    <t>41X</t>
  </si>
  <si>
    <t>42X</t>
  </si>
  <si>
    <t>43X</t>
  </si>
  <si>
    <t>450</t>
  </si>
  <si>
    <t>x</t>
  </si>
  <si>
    <t>400</t>
  </si>
  <si>
    <t>Чистое поступление ценных бумаг, кроме акций</t>
  </si>
  <si>
    <t>431</t>
  </si>
  <si>
    <t>432</t>
  </si>
  <si>
    <r>
      <t xml:space="preserve">Операции с обязательствами
</t>
    </r>
    <r>
      <rPr>
        <sz val="8"/>
        <rFont val="Arial"/>
        <family val="2"/>
      </rPr>
      <t>(стр.520 + стр.530 + стр.540 + стр.550 + стр.560)</t>
    </r>
  </si>
  <si>
    <t>Доходы будущих периодов</t>
  </si>
  <si>
    <t>Резервы предстоящих расходов</t>
  </si>
  <si>
    <r>
      <t xml:space="preserve">Доходы </t>
    </r>
    <r>
      <rPr>
        <sz val="8"/>
        <rFont val="Arial"/>
        <family val="2"/>
      </rPr>
      <t>( стр.020 + стр.030 + стр.040 +стр.050 + стр.060 +стр.070 + стр.090 + стр.100 + стр.110)</t>
    </r>
  </si>
  <si>
    <r>
      <t xml:space="preserve">Налоговые доходы
          </t>
    </r>
    <r>
      <rPr>
        <sz val="8"/>
        <rFont val="Arial"/>
        <family val="2"/>
      </rPr>
      <t>в том числе</t>
    </r>
  </si>
  <si>
    <r>
      <t xml:space="preserve">Доходы от собственности
          </t>
    </r>
    <r>
      <rPr>
        <sz val="8"/>
        <rFont val="Arial"/>
        <family val="2"/>
      </rPr>
      <t>в том числе</t>
    </r>
  </si>
  <si>
    <r>
      <t xml:space="preserve">Доходы от оказания платных услуг (работ), компенсаций затрат
          </t>
    </r>
    <r>
      <rPr>
        <sz val="8"/>
        <rFont val="Arial"/>
        <family val="2"/>
      </rPr>
      <t>в том числе</t>
    </r>
  </si>
  <si>
    <r>
      <t xml:space="preserve">Штрафы, пени, неустойки, возмещение ущерба
          </t>
    </r>
    <r>
      <rPr>
        <sz val="8"/>
        <rFont val="Arial"/>
        <family val="2"/>
      </rPr>
      <t>в том числе</t>
    </r>
  </si>
  <si>
    <r>
      <t xml:space="preserve">Безвозмездные денежные поступления текущего характера
          </t>
    </r>
    <r>
      <rPr>
        <sz val="8"/>
        <rFont val="Arial"/>
        <family val="2"/>
      </rPr>
      <t>в том числе</t>
    </r>
  </si>
  <si>
    <t>070</t>
  </si>
  <si>
    <r>
      <t xml:space="preserve">Безвозмездные денежные поступления капитального характера
          </t>
    </r>
    <r>
      <rPr>
        <sz val="8"/>
        <rFont val="Arial"/>
        <family val="2"/>
      </rPr>
      <t>в том числе</t>
    </r>
  </si>
  <si>
    <r>
      <t xml:space="preserve">Доходы от операций с активами
  </t>
    </r>
    <r>
      <rPr>
        <sz val="8"/>
        <rFont val="Arial"/>
        <family val="2"/>
      </rPr>
      <t xml:space="preserve">        в том числе</t>
    </r>
  </si>
  <si>
    <r>
      <t xml:space="preserve">Прочие доходы
          </t>
    </r>
    <r>
      <rPr>
        <sz val="8"/>
        <rFont val="Arial"/>
        <family val="2"/>
      </rPr>
      <t>в том числе</t>
    </r>
  </si>
  <si>
    <r>
      <t xml:space="preserve">Безвозмездные неденежные поступления в сектор государственного управления
          </t>
    </r>
    <r>
      <rPr>
        <sz val="8"/>
        <rFont val="Arial"/>
        <family val="2"/>
      </rPr>
      <t>в том числе</t>
    </r>
  </si>
  <si>
    <r>
      <t xml:space="preserve">Расходы </t>
    </r>
    <r>
      <rPr>
        <sz val="8"/>
        <rFont val="Arial"/>
        <family val="2"/>
      </rPr>
      <t>(стр.160 + стр.170 + стр.190 + стр.210 + стр.230 + стр.240 + стр.250 +стр.260 +стр.270)</t>
    </r>
  </si>
  <si>
    <r>
      <t xml:space="preserve">Оплата труда и начисления на выплаты по оплате труда
          </t>
    </r>
    <r>
      <rPr>
        <sz val="8"/>
        <rFont val="Arial"/>
        <family val="2"/>
      </rPr>
      <t>в том числе</t>
    </r>
  </si>
  <si>
    <r>
      <t xml:space="preserve">Оплата работ, услуг
   </t>
    </r>
    <r>
      <rPr>
        <sz val="8"/>
        <rFont val="Arial"/>
        <family val="2"/>
      </rPr>
      <t xml:space="preserve">       в том числе</t>
    </r>
  </si>
  <si>
    <r>
      <t xml:space="preserve">Обслуживание государственного (муниципального) долга
          </t>
    </r>
    <r>
      <rPr>
        <sz val="8"/>
        <rFont val="Arial"/>
        <family val="2"/>
      </rPr>
      <t>в том числе</t>
    </r>
  </si>
  <si>
    <r>
      <t xml:space="preserve">Безвозмездные денежные перечисления текущего характера организациям
       </t>
    </r>
    <r>
      <rPr>
        <sz val="8"/>
        <rFont val="Arial"/>
        <family val="2"/>
      </rPr>
      <t xml:space="preserve">   в том числе</t>
    </r>
  </si>
  <si>
    <r>
      <t xml:space="preserve">Безвозмездные перечисления бюджетам
</t>
    </r>
    <r>
      <rPr>
        <sz val="8"/>
        <rFont val="Arial"/>
        <family val="2"/>
      </rPr>
      <t xml:space="preserve">          в том числе</t>
    </r>
  </si>
  <si>
    <r>
      <t xml:space="preserve">Социальное обеспечение
          </t>
    </r>
    <r>
      <rPr>
        <sz val="8"/>
        <rFont val="Arial"/>
        <family val="2"/>
      </rPr>
      <t>в том числе</t>
    </r>
  </si>
  <si>
    <r>
      <t xml:space="preserve">Расходы по операциям с активами
  </t>
    </r>
    <r>
      <rPr>
        <sz val="8"/>
        <rFont val="Arial"/>
        <family val="2"/>
      </rPr>
      <t xml:space="preserve">        в том числе </t>
    </r>
  </si>
  <si>
    <t>280</t>
  </si>
  <si>
    <r>
      <t xml:space="preserve">Безвозмездные перечисления капитального характера организациям
          </t>
    </r>
    <r>
      <rPr>
        <sz val="8"/>
        <rFont val="Arial"/>
        <family val="2"/>
      </rPr>
      <t xml:space="preserve">в том числе </t>
    </r>
  </si>
  <si>
    <r>
      <t xml:space="preserve">Прочие расходы
          </t>
    </r>
    <r>
      <rPr>
        <sz val="8"/>
        <rFont val="Arial"/>
        <family val="2"/>
      </rPr>
      <t xml:space="preserve">в том числе </t>
    </r>
  </si>
  <si>
    <r>
      <t xml:space="preserve">Чистый операционный результат
</t>
    </r>
    <r>
      <rPr>
        <sz val="8"/>
        <rFont val="Arial"/>
        <family val="2"/>
      </rPr>
      <t>(стр.301 - стр.302); (стр.310 + стр.410)</t>
    </r>
  </si>
  <si>
    <r>
      <t xml:space="preserve">Операции с нефинансовыми активами
</t>
    </r>
    <r>
      <rPr>
        <sz val="8"/>
        <rFont val="Arial"/>
        <family val="2"/>
      </rPr>
      <t>(стр.320 + стр.330 + стр.350 + стр.360 + стр. 370 + стр.380 + стр. 390 + стр. 400)</t>
    </r>
  </si>
  <si>
    <t xml:space="preserve">Чистое поступление основных средств </t>
  </si>
  <si>
    <t>в том числе
увеличение стоимости основных средств</t>
  </si>
  <si>
    <t>в том числе
увеличение стоимости нематериальных активов</t>
  </si>
  <si>
    <t>в том числе
увеличение стоимости непроизведенных активов</t>
  </si>
  <si>
    <t>в том числе
увеличение стоимости материальных запасов
в том числе</t>
  </si>
  <si>
    <t>уменьшение стоимости материальных запасов
в том числе</t>
  </si>
  <si>
    <t>в том числе
увеличение затрат</t>
  </si>
  <si>
    <t>391</t>
  </si>
  <si>
    <t>392</t>
  </si>
  <si>
    <r>
      <t xml:space="preserve">Операции с финансовыми активами и обязательствами </t>
    </r>
    <r>
      <rPr>
        <sz val="8"/>
        <rFont val="Arial"/>
        <family val="2"/>
      </rPr>
      <t>(стр.420 - стр.510)</t>
    </r>
  </si>
  <si>
    <t>Чистое поступление денежных средств и их эквивалентов</t>
  </si>
  <si>
    <t>в том числе
поступление денежных средств и их эквивалентов</t>
  </si>
  <si>
    <t>выбытия денежных средств и их эквивалентов</t>
  </si>
  <si>
    <t>в том числе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</si>
  <si>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</si>
  <si>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451</t>
  </si>
  <si>
    <t>452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</si>
  <si>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</si>
  <si>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</si>
  <si>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в том числе
увеличение стоимости акций и иных финансовых инструментов</t>
  </si>
  <si>
    <t>Чистое предоставление заимствований</t>
  </si>
  <si>
    <t>в том числе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</si>
  <si>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</si>
  <si>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
увеличение стоимости иных финансовых активов</t>
  </si>
  <si>
    <t>Чистое увеличение прочей дебиторской задолженности</t>
  </si>
  <si>
    <t>в том числе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</si>
  <si>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</si>
  <si>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</si>
  <si>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</si>
  <si>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</si>
  <si>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в том числе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</si>
  <si>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</si>
  <si>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ф. 0503321 с.2</t>
  </si>
  <si>
    <t>ф. 0503321 с.3</t>
  </si>
  <si>
    <t>ф. 0503321 с.4</t>
  </si>
  <si>
    <t>ф. 0503321 с.5</t>
  </si>
  <si>
    <t xml:space="preserve">
x</t>
  </si>
  <si>
    <r>
      <rPr>
        <b/>
        <sz val="8"/>
        <rFont val="Arial"/>
        <family val="2"/>
      </rPr>
      <t>Операции с финансовыми активами</t>
    </r>
    <r>
      <rPr>
        <sz val="8"/>
        <rFont val="Arial"/>
        <family val="2"/>
      </rPr>
      <t xml:space="preserve">
(- стр.430 + стр.440 + стр.450 + стр.460 + стр. 470 + стр.480)</t>
    </r>
  </si>
  <si>
    <t>Чистое поступление прав пользования</t>
  </si>
  <si>
    <t>в том числе
увеличение стоимости прав пользования</t>
  </si>
  <si>
    <t>уменьшение стоимости прав пользования</t>
  </si>
  <si>
    <t>Бюджет Шимского муниципального района</t>
  </si>
  <si>
    <t>01 января 2021 г.</t>
  </si>
  <si>
    <t>02290539</t>
  </si>
  <si>
    <t>Комитет финансов Администрации Шимского муниципального района</t>
  </si>
  <si>
    <t>ГОД</t>
  </si>
  <si>
    <t>5</t>
  </si>
  <si>
    <t>01.01.2021</t>
  </si>
  <si>
    <t>3</t>
  </si>
  <si>
    <t>792</t>
  </si>
  <si>
    <t>500</t>
  </si>
  <si>
    <t>49655000</t>
  </si>
  <si>
    <t>443</t>
  </si>
  <si>
    <t>446</t>
  </si>
  <si>
    <t>Уменьшение стоимости материальных запасов для целей капитальных вложений</t>
  </si>
  <si>
    <t>447</t>
  </si>
  <si>
    <t>449</t>
  </si>
  <si>
    <t>342</t>
  </si>
  <si>
    <t>343</t>
  </si>
  <si>
    <t>346</t>
  </si>
  <si>
    <t>347</t>
  </si>
  <si>
    <t>Увеличение стоимости материальных запасов для целей капитальных вложений</t>
  </si>
  <si>
    <t>349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</si>
  <si>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</si>
  <si>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</si>
  <si>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</si>
  <si>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</si>
  <si>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</si>
  <si>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</si>
  <si>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</si>
  <si>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</si>
  <si>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</si>
  <si>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</si>
  <si>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</si>
  <si>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</si>
  <si>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</si>
  <si>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281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</si>
  <si>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</si>
  <si>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</si>
  <si>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</si>
  <si>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</si>
  <si>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</si>
  <si>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</si>
  <si>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</si>
  <si>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</si>
  <si>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</si>
  <si>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</si>
  <si>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</si>
  <si>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</si>
  <si>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</si>
  <si>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251</t>
  </si>
  <si>
    <t>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</si>
  <si>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</si>
  <si>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</si>
  <si>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</si>
  <si>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Обслуживание внутреннего долга</t>
  </si>
  <si>
    <t>231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</si>
  <si>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</si>
  <si>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</si>
  <si>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</si>
  <si>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</si>
  <si>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</si>
  <si>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</si>
  <si>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</si>
  <si>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</si>
  <si>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</si>
  <si>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</si>
  <si>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</si>
  <si>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</si>
  <si>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</si>
  <si>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</si>
  <si>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</si>
  <si>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</si>
  <si>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</si>
  <si>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</si>
  <si>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</si>
  <si>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</si>
  <si>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</si>
  <si>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</si>
  <si>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</si>
  <si>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</si>
  <si>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</si>
  <si>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</si>
  <si>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</si>
  <si>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</si>
  <si>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Прочие неденежные безвозмездные поступления</t>
  </si>
  <si>
    <t>199</t>
  </si>
  <si>
    <t>Иные доходы</t>
  </si>
  <si>
    <t>189</t>
  </si>
  <si>
    <t>Доходы от выбытия активов</t>
  </si>
  <si>
    <t>172</t>
  </si>
  <si>
    <t>Чрезвычайные доходы от операций с активами</t>
  </si>
  <si>
    <t>173</t>
  </si>
  <si>
    <t>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</si>
  <si>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</si>
  <si>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</si>
  <si>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</si>
  <si>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</si>
  <si>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</si>
  <si>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Прочие доходы от сумм принудительного изъятия</t>
  </si>
  <si>
    <t>145</t>
  </si>
  <si>
    <t>Доходы от компенсации затрат</t>
  </si>
  <si>
    <t>134</t>
  </si>
  <si>
    <t>Доходы от операционной аренды</t>
  </si>
  <si>
    <t>121</t>
  </si>
  <si>
    <t>Платежи при пользовании природными ресурсами</t>
  </si>
  <si>
    <t>123</t>
  </si>
  <si>
    <t>Иные доходы от собственности</t>
  </si>
  <si>
    <t>129</t>
  </si>
  <si>
    <t>Налоги</t>
  </si>
  <si>
    <t>111</t>
  </si>
  <si>
    <t>Государственная пошлина, сборы</t>
  </si>
  <si>
    <t>112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</si>
</sst>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1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9" fillId="0" borderId="0" xfId="53" applyFo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53" applyFont="1" applyAlignment="1" applyProtection="1">
      <alignment horizontal="left"/>
      <protection/>
    </xf>
    <xf numFmtId="0" fontId="19" fillId="0" borderId="0" xfId="53" applyFont="1" applyAlignment="1" applyProtection="1">
      <alignment horizontal="left"/>
      <protection/>
    </xf>
    <xf numFmtId="0" fontId="19" fillId="0" borderId="0" xfId="53" applyFont="1" applyAlignment="1" applyProtection="1">
      <alignment horizontal="right"/>
      <protection/>
    </xf>
    <xf numFmtId="0" fontId="19" fillId="0" borderId="0" xfId="53" applyFont="1" applyAlignment="1" applyProtection="1">
      <alignment/>
      <protection/>
    </xf>
    <xf numFmtId="0" fontId="19" fillId="0" borderId="0" xfId="53" applyFont="1" applyBorder="1" applyAlignment="1" applyProtection="1">
      <alignment horizontal="center"/>
      <protection/>
    </xf>
    <xf numFmtId="49" fontId="19" fillId="0" borderId="0" xfId="53" applyNumberFormat="1" applyFont="1" applyBorder="1" applyProtection="1">
      <alignment/>
      <protection/>
    </xf>
    <xf numFmtId="0" fontId="19" fillId="0" borderId="0" xfId="53" applyFont="1" applyBorder="1" applyAlignment="1" applyProtection="1">
      <alignment horizontal="right"/>
      <protection/>
    </xf>
    <xf numFmtId="0" fontId="19" fillId="0" borderId="0" xfId="53" applyFont="1" applyFill="1" applyAlignment="1" applyProtection="1">
      <alignment horizontal="left"/>
      <protection/>
    </xf>
    <xf numFmtId="0" fontId="19" fillId="0" borderId="0" xfId="53" applyFont="1" applyAlignment="1" applyProtection="1">
      <alignment horizontal="centerContinuous"/>
      <protection/>
    </xf>
    <xf numFmtId="0" fontId="22" fillId="0" borderId="0" xfId="0" applyFont="1" applyAlignment="1" applyProtection="1">
      <alignment/>
      <protection/>
    </xf>
    <xf numFmtId="49" fontId="21" fillId="33" borderId="10" xfId="53" applyNumberFormat="1" applyFont="1" applyFill="1" applyBorder="1" applyAlignment="1" applyProtection="1">
      <alignment horizontal="center"/>
      <protection/>
    </xf>
    <xf numFmtId="49" fontId="21" fillId="33" borderId="11" xfId="53" applyNumberFormat="1" applyFont="1" applyFill="1" applyBorder="1" applyAlignment="1" applyProtection="1">
      <alignment horizontal="center"/>
      <protection/>
    </xf>
    <xf numFmtId="49" fontId="21" fillId="0" borderId="12" xfId="53" applyNumberFormat="1" applyFont="1" applyBorder="1" applyAlignment="1" applyProtection="1">
      <alignment horizontal="center"/>
      <protection/>
    </xf>
    <xf numFmtId="49" fontId="21" fillId="0" borderId="13" xfId="53" applyNumberFormat="1" applyFont="1" applyBorder="1" applyAlignment="1" applyProtection="1">
      <alignment horizontal="center"/>
      <protection/>
    </xf>
    <xf numFmtId="49" fontId="21" fillId="34" borderId="12" xfId="53" applyNumberFormat="1" applyFont="1" applyFill="1" applyBorder="1" applyAlignment="1" applyProtection="1">
      <alignment horizontal="center"/>
      <protection/>
    </xf>
    <xf numFmtId="49" fontId="21" fillId="34" borderId="13" xfId="53" applyNumberFormat="1" applyFont="1" applyFill="1" applyBorder="1" applyAlignment="1" applyProtection="1">
      <alignment horizontal="center"/>
      <protection/>
    </xf>
    <xf numFmtId="49" fontId="21" fillId="0" borderId="14" xfId="53" applyNumberFormat="1" applyFont="1" applyBorder="1" applyAlignment="1" applyProtection="1">
      <alignment horizontal="center"/>
      <protection/>
    </xf>
    <xf numFmtId="49" fontId="21" fillId="0" borderId="15" xfId="53" applyNumberFormat="1" applyFont="1" applyBorder="1" applyAlignment="1" applyProtection="1">
      <alignment horizontal="center"/>
      <protection/>
    </xf>
    <xf numFmtId="49" fontId="21" fillId="0" borderId="16" xfId="53" applyNumberFormat="1" applyFont="1" applyBorder="1" applyAlignment="1" applyProtection="1">
      <alignment horizontal="center"/>
      <protection/>
    </xf>
    <xf numFmtId="49" fontId="21" fillId="0" borderId="17" xfId="53" applyNumberFormat="1" applyFont="1" applyBorder="1" applyAlignment="1" applyProtection="1">
      <alignment horizontal="center"/>
      <protection/>
    </xf>
    <xf numFmtId="49" fontId="21" fillId="0" borderId="16" xfId="53" applyNumberFormat="1" applyFont="1" applyFill="1" applyBorder="1" applyAlignment="1" applyProtection="1">
      <alignment horizontal="center"/>
      <protection/>
    </xf>
    <xf numFmtId="49" fontId="21" fillId="33" borderId="12" xfId="53" applyNumberFormat="1" applyFont="1" applyFill="1" applyBorder="1" applyAlignment="1" applyProtection="1">
      <alignment horizontal="center"/>
      <protection/>
    </xf>
    <xf numFmtId="49" fontId="21" fillId="34" borderId="18" xfId="53" applyNumberFormat="1" applyFont="1" applyFill="1" applyBorder="1" applyAlignment="1" applyProtection="1">
      <alignment horizontal="center"/>
      <protection/>
    </xf>
    <xf numFmtId="49" fontId="21" fillId="0" borderId="18" xfId="53" applyNumberFormat="1" applyFont="1" applyBorder="1" applyAlignment="1" applyProtection="1">
      <alignment horizontal="center"/>
      <protection/>
    </xf>
    <xf numFmtId="49" fontId="21" fillId="0" borderId="19" xfId="53" applyNumberFormat="1" applyFont="1" applyBorder="1" applyAlignment="1" applyProtection="1">
      <alignment horizontal="center"/>
      <protection/>
    </xf>
    <xf numFmtId="0" fontId="23" fillId="0" borderId="0" xfId="53" applyFont="1" applyBorder="1" applyAlignment="1" applyProtection="1">
      <alignment horizontal="left" wrapText="1"/>
      <protection/>
    </xf>
    <xf numFmtId="49" fontId="19" fillId="0" borderId="0" xfId="53" applyNumberFormat="1" applyFont="1" applyBorder="1" applyAlignment="1" applyProtection="1">
      <alignment horizontal="center"/>
      <protection/>
    </xf>
    <xf numFmtId="49" fontId="19" fillId="0" borderId="20" xfId="53" applyNumberFormat="1" applyFont="1" applyBorder="1" applyAlignment="1" applyProtection="1">
      <alignment horizontal="center"/>
      <protection/>
    </xf>
    <xf numFmtId="49" fontId="21" fillId="34" borderId="10" xfId="53" applyNumberFormat="1" applyFont="1" applyFill="1" applyBorder="1" applyAlignment="1" applyProtection="1">
      <alignment horizontal="center"/>
      <protection/>
    </xf>
    <xf numFmtId="49" fontId="21" fillId="34" borderId="14" xfId="53" applyNumberFormat="1" applyFont="1" applyFill="1" applyBorder="1" applyAlignment="1" applyProtection="1">
      <alignment horizontal="center"/>
      <protection/>
    </xf>
    <xf numFmtId="49" fontId="21" fillId="33" borderId="18" xfId="53" applyNumberFormat="1" applyFont="1" applyFill="1" applyBorder="1" applyAlignment="1" applyProtection="1">
      <alignment horizontal="center"/>
      <protection/>
    </xf>
    <xf numFmtId="49" fontId="21" fillId="35" borderId="12" xfId="53" applyNumberFormat="1" applyFont="1" applyFill="1" applyBorder="1" applyAlignment="1" applyProtection="1">
      <alignment horizontal="center"/>
      <protection/>
    </xf>
    <xf numFmtId="49" fontId="21" fillId="35" borderId="18" xfId="53" applyNumberFormat="1" applyFont="1" applyFill="1" applyBorder="1" applyAlignment="1" applyProtection="1">
      <alignment horizontal="center"/>
      <protection/>
    </xf>
    <xf numFmtId="49" fontId="21" fillId="0" borderId="21" xfId="53" applyNumberFormat="1" applyFont="1" applyBorder="1" applyAlignment="1" applyProtection="1">
      <alignment horizontal="center"/>
      <protection/>
    </xf>
    <xf numFmtId="0" fontId="19" fillId="0" borderId="20" xfId="53" applyFont="1" applyBorder="1" applyAlignment="1" applyProtection="1">
      <alignment horizontal="left" wrapText="1"/>
      <protection/>
    </xf>
    <xf numFmtId="0" fontId="19" fillId="0" borderId="20" xfId="53" applyFont="1" applyBorder="1" applyAlignment="1" applyProtection="1">
      <alignment horizontal="center" vertical="center"/>
      <protection/>
    </xf>
    <xf numFmtId="49" fontId="21" fillId="0" borderId="14" xfId="53" applyNumberFormat="1" applyFont="1" applyFill="1" applyBorder="1" applyAlignment="1" applyProtection="1">
      <alignment horizontal="center"/>
      <protection/>
    </xf>
    <xf numFmtId="49" fontId="21" fillId="0" borderId="13" xfId="53" applyNumberFormat="1" applyFont="1" applyFill="1" applyBorder="1" applyAlignment="1" applyProtection="1">
      <alignment horizontal="center"/>
      <protection/>
    </xf>
    <xf numFmtId="49" fontId="21" fillId="0" borderId="22" xfId="53" applyNumberFormat="1" applyFont="1" applyFill="1" applyBorder="1" applyAlignment="1" applyProtection="1">
      <alignment horizontal="center"/>
      <protection/>
    </xf>
    <xf numFmtId="49" fontId="21" fillId="0" borderId="23" xfId="53" applyNumberFormat="1" applyFont="1" applyFill="1" applyBorder="1" applyAlignment="1" applyProtection="1">
      <alignment horizontal="center"/>
      <protection/>
    </xf>
    <xf numFmtId="49" fontId="21" fillId="0" borderId="17" xfId="53" applyNumberFormat="1" applyFont="1" applyFill="1" applyBorder="1" applyAlignment="1" applyProtection="1">
      <alignment horizontal="center"/>
      <protection/>
    </xf>
    <xf numFmtId="49" fontId="21" fillId="34" borderId="15" xfId="53" applyNumberFormat="1" applyFont="1" applyFill="1" applyBorder="1" applyAlignment="1" applyProtection="1">
      <alignment horizontal="center"/>
      <protection/>
    </xf>
    <xf numFmtId="49" fontId="21" fillId="0" borderId="22" xfId="53" applyNumberFormat="1" applyFont="1" applyBorder="1" applyAlignment="1" applyProtection="1">
      <alignment horizontal="center"/>
      <protection/>
    </xf>
    <xf numFmtId="0" fontId="19" fillId="0" borderId="0" xfId="53" applyFont="1" applyBorder="1" applyProtection="1">
      <alignment/>
      <protection/>
    </xf>
    <xf numFmtId="0" fontId="25" fillId="0" borderId="0" xfId="0" applyFont="1" applyAlignment="1" applyProtection="1">
      <alignment/>
      <protection/>
    </xf>
    <xf numFmtId="0" fontId="24" fillId="0" borderId="24" xfId="53" applyFont="1" applyBorder="1" applyAlignment="1" applyProtection="1">
      <alignment horizontal="center" vertical="center"/>
      <protection/>
    </xf>
    <xf numFmtId="0" fontId="26" fillId="0" borderId="25" xfId="53" applyFont="1" applyBorder="1" applyAlignment="1" applyProtection="1">
      <alignment horizontal="center" vertical="center"/>
      <protection/>
    </xf>
    <xf numFmtId="0" fontId="26" fillId="0" borderId="17" xfId="53" applyFont="1" applyBorder="1" applyAlignment="1" applyProtection="1">
      <alignment horizontal="center" vertical="center"/>
      <protection/>
    </xf>
    <xf numFmtId="0" fontId="26" fillId="0" borderId="26" xfId="53" applyFont="1" applyBorder="1" applyAlignment="1" applyProtection="1">
      <alignment horizontal="center" vertical="center"/>
      <protection/>
    </xf>
    <xf numFmtId="0" fontId="26" fillId="0" borderId="27" xfId="53" applyFont="1" applyBorder="1" applyAlignment="1" applyProtection="1">
      <alignment horizontal="center" vertical="center"/>
      <protection/>
    </xf>
    <xf numFmtId="0" fontId="21" fillId="33" borderId="28" xfId="53" applyFont="1" applyFill="1" applyBorder="1" applyAlignment="1" applyProtection="1">
      <alignment horizontal="center" wrapText="1"/>
      <protection/>
    </xf>
    <xf numFmtId="49" fontId="24" fillId="0" borderId="29" xfId="53" applyNumberFormat="1" applyFont="1" applyBorder="1" applyAlignment="1" applyProtection="1">
      <alignment horizontal="center" vertical="center" wrapText="1"/>
      <protection/>
    </xf>
    <xf numFmtId="49" fontId="24" fillId="0" borderId="17" xfId="53" applyNumberFormat="1" applyFont="1" applyBorder="1" applyAlignment="1" applyProtection="1">
      <alignment horizontal="center" vertical="center" wrapText="1"/>
      <protection/>
    </xf>
    <xf numFmtId="0" fontId="24" fillId="0" borderId="29" xfId="53" applyFont="1" applyFill="1" applyBorder="1" applyAlignment="1" applyProtection="1">
      <alignment horizontal="center" vertical="center" wrapText="1"/>
      <protection/>
    </xf>
    <xf numFmtId="0" fontId="24" fillId="0" borderId="29" xfId="53" applyFont="1" applyBorder="1" applyAlignment="1" applyProtection="1">
      <alignment horizontal="center" vertical="center" wrapText="1"/>
      <protection/>
    </xf>
    <xf numFmtId="0" fontId="24" fillId="0" borderId="17" xfId="53" applyFont="1" applyBorder="1" applyAlignment="1" applyProtection="1">
      <alignment horizontal="center" vertical="center" wrapText="1"/>
      <protection/>
    </xf>
    <xf numFmtId="0" fontId="19" fillId="0" borderId="30" xfId="53" applyFont="1" applyBorder="1" applyAlignment="1" applyProtection="1">
      <alignment horizontal="center"/>
      <protection/>
    </xf>
    <xf numFmtId="0" fontId="24" fillId="0" borderId="25" xfId="53" applyFont="1" applyBorder="1" applyAlignment="1" applyProtection="1">
      <alignment horizontal="center" vertical="center"/>
      <protection/>
    </xf>
    <xf numFmtId="0" fontId="18" fillId="0" borderId="24" xfId="53" applyFont="1" applyBorder="1" applyAlignment="1" applyProtection="1">
      <alignment/>
      <protection/>
    </xf>
    <xf numFmtId="49" fontId="19" fillId="0" borderId="31" xfId="53" applyNumberFormat="1" applyFont="1" applyBorder="1" applyAlignment="1" applyProtection="1">
      <alignment horizontal="center"/>
      <protection/>
    </xf>
    <xf numFmtId="49" fontId="19" fillId="0" borderId="32" xfId="53" applyNumberFormat="1" applyFont="1" applyBorder="1" applyAlignment="1" applyProtection="1">
      <alignment horizontal="center" vertical="center"/>
      <protection/>
    </xf>
    <xf numFmtId="49" fontId="19" fillId="0" borderId="33" xfId="53" applyNumberFormat="1" applyFont="1" applyBorder="1" applyAlignment="1" applyProtection="1">
      <alignment horizontal="center" vertical="center"/>
      <protection/>
    </xf>
    <xf numFmtId="0" fontId="19" fillId="0" borderId="34" xfId="53" applyFont="1" applyBorder="1" applyAlignment="1" applyProtection="1">
      <alignment horizontal="center"/>
      <protection/>
    </xf>
    <xf numFmtId="49" fontId="21" fillId="0" borderId="23" xfId="53" applyNumberFormat="1" applyFont="1" applyBorder="1" applyAlignment="1" applyProtection="1">
      <alignment horizontal="center"/>
      <protection/>
    </xf>
    <xf numFmtId="172" fontId="19" fillId="33" borderId="35" xfId="53" applyNumberFormat="1" applyFont="1" applyFill="1" applyBorder="1" applyAlignment="1" applyProtection="1">
      <alignment horizontal="right"/>
      <protection/>
    </xf>
    <xf numFmtId="172" fontId="19" fillId="33" borderId="11" xfId="53" applyNumberFormat="1" applyFont="1" applyFill="1" applyBorder="1" applyAlignment="1" applyProtection="1">
      <alignment horizontal="right"/>
      <protection/>
    </xf>
    <xf numFmtId="172" fontId="19" fillId="33" borderId="36" xfId="53" applyNumberFormat="1" applyFont="1" applyFill="1" applyBorder="1" applyAlignment="1" applyProtection="1">
      <alignment horizontal="right"/>
      <protection/>
    </xf>
    <xf numFmtId="172" fontId="19" fillId="33" borderId="25" xfId="53" applyNumberFormat="1" applyFont="1" applyFill="1" applyBorder="1" applyAlignment="1" applyProtection="1">
      <alignment horizontal="right"/>
      <protection/>
    </xf>
    <xf numFmtId="172" fontId="19" fillId="0" borderId="37" xfId="53" applyNumberFormat="1" applyFont="1" applyBorder="1" applyAlignment="1" applyProtection="1">
      <alignment horizontal="right" wrapText="1"/>
      <protection locked="0"/>
    </xf>
    <xf numFmtId="172" fontId="19" fillId="33" borderId="15" xfId="53" applyNumberFormat="1" applyFont="1" applyFill="1" applyBorder="1" applyAlignment="1" applyProtection="1">
      <alignment horizontal="right"/>
      <protection/>
    </xf>
    <xf numFmtId="172" fontId="19" fillId="0" borderId="13" xfId="53" applyNumberFormat="1" applyFont="1" applyBorder="1" applyAlignment="1" applyProtection="1">
      <alignment horizontal="right" wrapText="1"/>
      <protection locked="0"/>
    </xf>
    <xf numFmtId="172" fontId="19" fillId="0" borderId="38" xfId="53" applyNumberFormat="1" applyFont="1" applyBorder="1" applyAlignment="1" applyProtection="1">
      <alignment horizontal="right" wrapText="1"/>
      <protection locked="0"/>
    </xf>
    <xf numFmtId="172" fontId="19" fillId="34" borderId="37" xfId="53" applyNumberFormat="1" applyFont="1" applyFill="1" applyBorder="1" applyAlignment="1" applyProtection="1">
      <alignment horizontal="right"/>
      <protection/>
    </xf>
    <xf numFmtId="172" fontId="19" fillId="33" borderId="37" xfId="53" applyNumberFormat="1" applyFont="1" applyFill="1" applyBorder="1" applyAlignment="1" applyProtection="1">
      <alignment horizontal="right"/>
      <protection/>
    </xf>
    <xf numFmtId="172" fontId="19" fillId="33" borderId="13" xfId="53" applyNumberFormat="1" applyFont="1" applyFill="1" applyBorder="1" applyAlignment="1" applyProtection="1">
      <alignment horizontal="right"/>
      <protection/>
    </xf>
    <xf numFmtId="172" fontId="19" fillId="0" borderId="15" xfId="53" applyNumberFormat="1" applyFont="1" applyBorder="1" applyAlignment="1" applyProtection="1">
      <alignment horizontal="right" wrapText="1"/>
      <protection locked="0"/>
    </xf>
    <xf numFmtId="172" fontId="19" fillId="0" borderId="39" xfId="53" applyNumberFormat="1" applyFont="1" applyBorder="1" applyAlignment="1" applyProtection="1">
      <alignment horizontal="right" wrapText="1"/>
      <protection locked="0"/>
    </xf>
    <xf numFmtId="172" fontId="19" fillId="34" borderId="38" xfId="53" applyNumberFormat="1" applyFont="1" applyFill="1" applyBorder="1" applyAlignment="1" applyProtection="1">
      <alignment horizontal="right"/>
      <protection/>
    </xf>
    <xf numFmtId="172" fontId="19" fillId="33" borderId="39" xfId="53" applyNumberFormat="1" applyFont="1" applyFill="1" applyBorder="1" applyAlignment="1" applyProtection="1">
      <alignment horizontal="right"/>
      <protection/>
    </xf>
    <xf numFmtId="172" fontId="19" fillId="34" borderId="15" xfId="53" applyNumberFormat="1" applyFont="1" applyFill="1" applyBorder="1" applyAlignment="1" applyProtection="1">
      <alignment horizontal="right"/>
      <protection/>
    </xf>
    <xf numFmtId="172" fontId="19" fillId="34" borderId="39" xfId="53" applyNumberFormat="1" applyFont="1" applyFill="1" applyBorder="1" applyAlignment="1" applyProtection="1">
      <alignment horizontal="right"/>
      <protection/>
    </xf>
    <xf numFmtId="172" fontId="19" fillId="0" borderId="25" xfId="53" applyNumberFormat="1" applyFont="1" applyBorder="1" applyAlignment="1" applyProtection="1">
      <alignment horizontal="right" wrapText="1"/>
      <protection locked="0"/>
    </xf>
    <xf numFmtId="172" fontId="19" fillId="33" borderId="40" xfId="53" applyNumberFormat="1" applyFont="1" applyFill="1" applyBorder="1" applyAlignment="1" applyProtection="1">
      <alignment horizontal="right"/>
      <protection/>
    </xf>
    <xf numFmtId="172" fontId="19" fillId="33" borderId="27" xfId="53" applyNumberFormat="1" applyFont="1" applyFill="1" applyBorder="1" applyAlignment="1" applyProtection="1">
      <alignment horizontal="right"/>
      <protection/>
    </xf>
    <xf numFmtId="172" fontId="19" fillId="34" borderId="36" xfId="53" applyNumberFormat="1" applyFont="1" applyFill="1" applyBorder="1" applyAlignment="1" applyProtection="1">
      <alignment horizontal="right"/>
      <protection/>
    </xf>
    <xf numFmtId="172" fontId="19" fillId="35" borderId="15" xfId="53" applyNumberFormat="1" applyFont="1" applyFill="1" applyBorder="1" applyAlignment="1" applyProtection="1">
      <alignment horizontal="right"/>
      <protection/>
    </xf>
    <xf numFmtId="172" fontId="19" fillId="35" borderId="39" xfId="53" applyNumberFormat="1" applyFont="1" applyFill="1" applyBorder="1" applyAlignment="1" applyProtection="1">
      <alignment horizontal="right"/>
      <protection/>
    </xf>
    <xf numFmtId="172" fontId="19" fillId="0" borderId="37" xfId="53" applyNumberFormat="1" applyFont="1" applyBorder="1" applyAlignment="1" applyProtection="1">
      <alignment horizontal="right"/>
      <protection locked="0"/>
    </xf>
    <xf numFmtId="172" fontId="19" fillId="0" borderId="13" xfId="53" applyNumberFormat="1" applyFont="1" applyBorder="1" applyAlignment="1" applyProtection="1">
      <alignment horizontal="right"/>
      <protection locked="0"/>
    </xf>
    <xf numFmtId="172" fontId="19" fillId="0" borderId="38" xfId="53" applyNumberFormat="1" applyFont="1" applyBorder="1" applyAlignment="1" applyProtection="1">
      <alignment horizontal="right"/>
      <protection locked="0"/>
    </xf>
    <xf numFmtId="172" fontId="19" fillId="0" borderId="25" xfId="53" applyNumberFormat="1" applyFont="1" applyBorder="1" applyAlignment="1" applyProtection="1">
      <alignment horizontal="right"/>
      <protection locked="0"/>
    </xf>
    <xf numFmtId="172" fontId="19" fillId="0" borderId="15" xfId="53" applyNumberFormat="1" applyFont="1" applyBorder="1" applyAlignment="1" applyProtection="1">
      <alignment horizontal="right"/>
      <protection locked="0"/>
    </xf>
    <xf numFmtId="172" fontId="19" fillId="0" borderId="39" xfId="53" applyNumberFormat="1" applyFont="1" applyBorder="1" applyAlignment="1" applyProtection="1">
      <alignment horizontal="right"/>
      <protection locked="0"/>
    </xf>
    <xf numFmtId="172" fontId="19" fillId="34" borderId="13" xfId="53" applyNumberFormat="1" applyFont="1" applyFill="1" applyBorder="1" applyAlignment="1" applyProtection="1">
      <alignment horizontal="right"/>
      <protection/>
    </xf>
    <xf numFmtId="172" fontId="19" fillId="0" borderId="26" xfId="53" applyNumberFormat="1" applyFont="1" applyBorder="1" applyAlignment="1" applyProtection="1">
      <alignment horizontal="right"/>
      <protection locked="0"/>
    </xf>
    <xf numFmtId="172" fontId="19" fillId="33" borderId="24" xfId="53" applyNumberFormat="1" applyFont="1" applyFill="1" applyBorder="1" applyAlignment="1" applyProtection="1">
      <alignment horizontal="right"/>
      <protection/>
    </xf>
    <xf numFmtId="172" fontId="19" fillId="0" borderId="17" xfId="53" applyNumberFormat="1" applyFont="1" applyBorder="1" applyAlignment="1" applyProtection="1">
      <alignment horizontal="right"/>
      <protection locked="0"/>
    </xf>
    <xf numFmtId="172" fontId="19" fillId="0" borderId="41" xfId="53" applyNumberFormat="1" applyFont="1" applyBorder="1" applyAlignment="1" applyProtection="1">
      <alignment horizontal="right"/>
      <protection locked="0"/>
    </xf>
    <xf numFmtId="172" fontId="19" fillId="34" borderId="35" xfId="53" applyNumberFormat="1" applyFont="1" applyFill="1" applyBorder="1" applyAlignment="1" applyProtection="1">
      <alignment horizontal="right"/>
      <protection/>
    </xf>
    <xf numFmtId="172" fontId="19" fillId="0" borderId="37" xfId="53" applyNumberFormat="1" applyFont="1" applyFill="1" applyBorder="1" applyAlignment="1" applyProtection="1">
      <alignment horizontal="right"/>
      <protection locked="0"/>
    </xf>
    <xf numFmtId="172" fontId="19" fillId="0" borderId="13" xfId="53" applyNumberFormat="1" applyFont="1" applyFill="1" applyBorder="1" applyAlignment="1" applyProtection="1">
      <alignment horizontal="right"/>
      <protection locked="0"/>
    </xf>
    <xf numFmtId="172" fontId="19" fillId="0" borderId="38" xfId="53" applyNumberFormat="1" applyFont="1" applyFill="1" applyBorder="1" applyAlignment="1" applyProtection="1">
      <alignment horizontal="right"/>
      <protection locked="0"/>
    </xf>
    <xf numFmtId="172" fontId="19" fillId="0" borderId="25" xfId="53" applyNumberFormat="1" applyFont="1" applyFill="1" applyBorder="1" applyAlignment="1" applyProtection="1">
      <alignment horizontal="right"/>
      <protection locked="0"/>
    </xf>
    <xf numFmtId="172" fontId="19" fillId="0" borderId="15" xfId="53" applyNumberFormat="1" applyFont="1" applyFill="1" applyBorder="1" applyAlignment="1" applyProtection="1">
      <alignment horizontal="right"/>
      <protection locked="0"/>
    </xf>
    <xf numFmtId="172" fontId="19" fillId="0" borderId="39" xfId="53" applyNumberFormat="1" applyFont="1" applyFill="1" applyBorder="1" applyAlignment="1" applyProtection="1">
      <alignment horizontal="right"/>
      <protection locked="0"/>
    </xf>
    <xf numFmtId="172" fontId="19" fillId="34" borderId="25" xfId="53" applyNumberFormat="1" applyFont="1" applyFill="1" applyBorder="1" applyAlignment="1" applyProtection="1">
      <alignment horizontal="right"/>
      <protection/>
    </xf>
    <xf numFmtId="172" fontId="19" fillId="0" borderId="24" xfId="53" applyNumberFormat="1" applyFont="1" applyFill="1" applyBorder="1" applyAlignment="1" applyProtection="1">
      <alignment horizontal="right"/>
      <protection locked="0"/>
    </xf>
    <xf numFmtId="172" fontId="19" fillId="0" borderId="23" xfId="53" applyNumberFormat="1" applyFont="1" applyFill="1" applyBorder="1" applyAlignment="1" applyProtection="1">
      <alignment horizontal="right"/>
      <protection locked="0"/>
    </xf>
    <xf numFmtId="172" fontId="19" fillId="0" borderId="42" xfId="53" applyNumberFormat="1" applyFont="1" applyFill="1" applyBorder="1" applyAlignment="1" applyProtection="1">
      <alignment horizontal="right"/>
      <protection locked="0"/>
    </xf>
    <xf numFmtId="172" fontId="19" fillId="0" borderId="26" xfId="53" applyNumberFormat="1" applyFont="1" applyFill="1" applyBorder="1" applyAlignment="1" applyProtection="1">
      <alignment horizontal="right"/>
      <protection locked="0"/>
    </xf>
    <xf numFmtId="172" fontId="19" fillId="0" borderId="17" xfId="53" applyNumberFormat="1" applyFont="1" applyFill="1" applyBorder="1" applyAlignment="1" applyProtection="1">
      <alignment horizontal="right"/>
      <protection locked="0"/>
    </xf>
    <xf numFmtId="172" fontId="19" fillId="0" borderId="41" xfId="53" applyNumberFormat="1" applyFont="1" applyFill="1" applyBorder="1" applyAlignment="1" applyProtection="1">
      <alignment horizontal="right"/>
      <protection locked="0"/>
    </xf>
    <xf numFmtId="172" fontId="19" fillId="0" borderId="24" xfId="53" applyNumberFormat="1" applyFont="1" applyBorder="1" applyAlignment="1" applyProtection="1">
      <alignment horizontal="right"/>
      <protection locked="0"/>
    </xf>
    <xf numFmtId="172" fontId="19" fillId="0" borderId="23" xfId="53" applyNumberFormat="1" applyFont="1" applyBorder="1" applyAlignment="1" applyProtection="1">
      <alignment horizontal="right"/>
      <protection locked="0"/>
    </xf>
    <xf numFmtId="172" fontId="19" fillId="0" borderId="42" xfId="53" applyNumberFormat="1" applyFont="1" applyBorder="1" applyAlignment="1" applyProtection="1">
      <alignment horizontal="right"/>
      <protection locked="0"/>
    </xf>
    <xf numFmtId="14" fontId="19" fillId="0" borderId="32" xfId="53" applyNumberFormat="1" applyFont="1" applyBorder="1" applyAlignment="1" applyProtection="1">
      <alignment horizontal="center" vertical="center"/>
      <protection/>
    </xf>
    <xf numFmtId="49" fontId="19" fillId="0" borderId="43" xfId="53" applyNumberFormat="1" applyFont="1" applyFill="1" applyBorder="1" applyAlignment="1" applyProtection="1">
      <alignment horizontal="center" vertical="center"/>
      <protection/>
    </xf>
    <xf numFmtId="0" fontId="19" fillId="0" borderId="0" xfId="53" applyFont="1" applyFill="1" applyAlignment="1" applyProtection="1">
      <alignment horizontal="right" indent="1"/>
      <protection/>
    </xf>
    <xf numFmtId="49" fontId="20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18" fillId="0" borderId="0" xfId="53" applyFont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0" fontId="20" fillId="0" borderId="32" xfId="0" applyFont="1" applyBorder="1" applyAlignment="1" applyProtection="1">
      <alignment horizontal="center"/>
      <protection/>
    </xf>
    <xf numFmtId="49" fontId="21" fillId="34" borderId="11" xfId="53" applyNumberFormat="1" applyFont="1" applyFill="1" applyBorder="1" applyAlignment="1" applyProtection="1">
      <alignment horizontal="center"/>
      <protection/>
    </xf>
    <xf numFmtId="172" fontId="19" fillId="33" borderId="26" xfId="53" applyNumberFormat="1" applyFont="1" applyFill="1" applyBorder="1" applyAlignment="1" applyProtection="1">
      <alignment horizontal="right"/>
      <protection/>
    </xf>
    <xf numFmtId="49" fontId="21" fillId="34" borderId="21" xfId="53" applyNumberFormat="1" applyFont="1" applyFill="1" applyBorder="1" applyAlignment="1" applyProtection="1">
      <alignment horizontal="center"/>
      <protection/>
    </xf>
    <xf numFmtId="49" fontId="21" fillId="0" borderId="30" xfId="53" applyNumberFormat="1" applyFont="1" applyBorder="1" applyAlignment="1" applyProtection="1">
      <alignment horizontal="center"/>
      <protection/>
    </xf>
    <xf numFmtId="0" fontId="26" fillId="0" borderId="40" xfId="53" applyFont="1" applyBorder="1" applyAlignment="1" applyProtection="1">
      <alignment horizontal="center" vertical="center"/>
      <protection/>
    </xf>
    <xf numFmtId="172" fontId="19" fillId="0" borderId="40" xfId="53" applyNumberFormat="1" applyFont="1" applyFill="1" applyBorder="1" applyAlignment="1" applyProtection="1">
      <alignment horizontal="right"/>
      <protection locked="0"/>
    </xf>
    <xf numFmtId="172" fontId="19" fillId="0" borderId="27" xfId="53" applyNumberFormat="1" applyFont="1" applyFill="1" applyBorder="1" applyAlignment="1" applyProtection="1">
      <alignment horizontal="right"/>
      <protection locked="0"/>
    </xf>
    <xf numFmtId="172" fontId="19" fillId="0" borderId="44" xfId="53" applyNumberFormat="1" applyFont="1" applyFill="1" applyBorder="1" applyAlignment="1" applyProtection="1">
      <alignment horizontal="right"/>
      <protection locked="0"/>
    </xf>
    <xf numFmtId="49" fontId="21" fillId="0" borderId="12" xfId="53" applyNumberFormat="1" applyFont="1" applyFill="1" applyBorder="1" applyAlignment="1" applyProtection="1">
      <alignment horizontal="center"/>
      <protection/>
    </xf>
    <xf numFmtId="0" fontId="27" fillId="0" borderId="45" xfId="53" applyFont="1" applyBorder="1" applyAlignment="1" applyProtection="1">
      <alignment horizontal="left" wrapText="1" indent="3"/>
      <protection/>
    </xf>
    <xf numFmtId="49" fontId="21" fillId="0" borderId="46" xfId="53" applyNumberFormat="1" applyFont="1" applyBorder="1" applyAlignment="1" applyProtection="1">
      <alignment horizontal="center"/>
      <protection/>
    </xf>
    <xf numFmtId="49" fontId="21" fillId="0" borderId="47" xfId="53" applyNumberFormat="1" applyFont="1" applyBorder="1" applyAlignment="1" applyProtection="1">
      <alignment horizontal="center"/>
      <protection/>
    </xf>
    <xf numFmtId="172" fontId="19" fillId="0" borderId="48" xfId="53" applyNumberFormat="1" applyFont="1" applyBorder="1" applyAlignment="1" applyProtection="1">
      <alignment horizontal="right" wrapText="1"/>
      <protection locked="0"/>
    </xf>
    <xf numFmtId="172" fontId="19" fillId="0" borderId="49" xfId="53" applyNumberFormat="1" applyFont="1" applyBorder="1" applyAlignment="1" applyProtection="1">
      <alignment horizontal="right" wrapText="1"/>
      <protection locked="0"/>
    </xf>
    <xf numFmtId="49" fontId="21" fillId="36" borderId="12" xfId="53" applyNumberFormat="1" applyFont="1" applyFill="1" applyBorder="1" applyAlignment="1" applyProtection="1">
      <alignment horizontal="center"/>
      <protection/>
    </xf>
    <xf numFmtId="49" fontId="21" fillId="36" borderId="18" xfId="53" applyNumberFormat="1" applyFont="1" applyFill="1" applyBorder="1" applyAlignment="1" applyProtection="1">
      <alignment horizontal="center"/>
      <protection/>
    </xf>
    <xf numFmtId="172" fontId="19" fillId="36" borderId="26" xfId="53" applyNumberFormat="1" applyFont="1" applyFill="1" applyBorder="1" applyAlignment="1" applyProtection="1">
      <alignment horizontal="right"/>
      <protection locked="0"/>
    </xf>
    <xf numFmtId="172" fontId="19" fillId="36" borderId="41" xfId="53" applyNumberFormat="1" applyFont="1" applyFill="1" applyBorder="1" applyAlignment="1" applyProtection="1">
      <alignment horizontal="right"/>
      <protection locked="0"/>
    </xf>
    <xf numFmtId="172" fontId="19" fillId="33" borderId="48" xfId="53" applyNumberFormat="1" applyFont="1" applyFill="1" applyBorder="1" applyAlignment="1" applyProtection="1">
      <alignment horizontal="right"/>
      <protection/>
    </xf>
    <xf numFmtId="172" fontId="19" fillId="0" borderId="48" xfId="53" applyNumberFormat="1" applyFont="1" applyBorder="1" applyAlignment="1" applyProtection="1">
      <alignment horizontal="right"/>
      <protection locked="0"/>
    </xf>
    <xf numFmtId="172" fontId="19" fillId="0" borderId="47" xfId="53" applyNumberFormat="1" applyFont="1" applyBorder="1" applyAlignment="1" applyProtection="1">
      <alignment horizontal="right"/>
      <protection locked="0"/>
    </xf>
    <xf numFmtId="172" fontId="19" fillId="0" borderId="49" xfId="53" applyNumberFormat="1" applyFont="1" applyBorder="1" applyAlignment="1" applyProtection="1">
      <alignment horizontal="right"/>
      <protection locked="0"/>
    </xf>
    <xf numFmtId="172" fontId="19" fillId="33" borderId="47" xfId="53" applyNumberFormat="1" applyFont="1" applyFill="1" applyBorder="1" applyAlignment="1" applyProtection="1">
      <alignment horizontal="right"/>
      <protection/>
    </xf>
    <xf numFmtId="49" fontId="21" fillId="33" borderId="15" xfId="53" applyNumberFormat="1" applyFont="1" applyFill="1" applyBorder="1" applyAlignment="1" applyProtection="1">
      <alignment horizontal="center"/>
      <protection/>
    </xf>
    <xf numFmtId="49" fontId="21" fillId="34" borderId="50" xfId="53" applyNumberFormat="1" applyFont="1" applyFill="1" applyBorder="1" applyAlignment="1" applyProtection="1">
      <alignment horizontal="center"/>
      <protection/>
    </xf>
    <xf numFmtId="172" fontId="19" fillId="34" borderId="11" xfId="53" applyNumberFormat="1" applyFont="1" applyFill="1" applyBorder="1" applyAlignment="1" applyProtection="1">
      <alignment horizontal="right"/>
      <protection/>
    </xf>
    <xf numFmtId="49" fontId="21" fillId="36" borderId="19" xfId="53" applyNumberFormat="1" applyFont="1" applyFill="1" applyBorder="1" applyAlignment="1" applyProtection="1">
      <alignment horizontal="center"/>
      <protection/>
    </xf>
    <xf numFmtId="49" fontId="21" fillId="36" borderId="30" xfId="53" applyNumberFormat="1" applyFont="1" applyFill="1" applyBorder="1" applyAlignment="1" applyProtection="1">
      <alignment horizontal="center"/>
      <protection/>
    </xf>
    <xf numFmtId="49" fontId="21" fillId="0" borderId="15" xfId="53" applyNumberFormat="1" applyFont="1" applyFill="1" applyBorder="1" applyAlignment="1" applyProtection="1">
      <alignment horizontal="center"/>
      <protection/>
    </xf>
    <xf numFmtId="49" fontId="21" fillId="0" borderId="27" xfId="53" applyNumberFormat="1" applyFont="1" applyBorder="1" applyAlignment="1" applyProtection="1">
      <alignment horizontal="center"/>
      <protection/>
    </xf>
    <xf numFmtId="172" fontId="19" fillId="0" borderId="40" xfId="53" applyNumberFormat="1" applyFont="1" applyBorder="1" applyAlignment="1" applyProtection="1">
      <alignment horizontal="right"/>
      <protection locked="0"/>
    </xf>
    <xf numFmtId="172" fontId="19" fillId="0" borderId="27" xfId="53" applyNumberFormat="1" applyFont="1" applyBorder="1" applyAlignment="1" applyProtection="1">
      <alignment horizontal="right"/>
      <protection locked="0"/>
    </xf>
    <xf numFmtId="172" fontId="19" fillId="0" borderId="44" xfId="53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/>
    </xf>
    <xf numFmtId="49" fontId="19" fillId="0" borderId="20" xfId="53" applyNumberFormat="1" applyFont="1" applyBorder="1" applyAlignment="1" applyProtection="1">
      <alignment horizontal="right"/>
      <protection/>
    </xf>
    <xf numFmtId="172" fontId="19" fillId="0" borderId="13" xfId="53" applyNumberFormat="1" applyFont="1" applyFill="1" applyBorder="1" applyAlignment="1" applyProtection="1">
      <alignment horizontal="right" wrapText="1"/>
      <protection locked="0"/>
    </xf>
    <xf numFmtId="49" fontId="21" fillId="0" borderId="18" xfId="53" applyNumberFormat="1" applyFont="1" applyBorder="1" applyAlignment="1" applyProtection="1">
      <alignment horizontal="center" wrapText="1"/>
      <protection/>
    </xf>
    <xf numFmtId="49" fontId="21" fillId="36" borderId="13" xfId="53" applyNumberFormat="1" applyFont="1" applyFill="1" applyBorder="1" applyAlignment="1" applyProtection="1">
      <alignment horizontal="center"/>
      <protection/>
    </xf>
    <xf numFmtId="172" fontId="19" fillId="36" borderId="25" xfId="53" applyNumberFormat="1" applyFont="1" applyFill="1" applyBorder="1" applyAlignment="1" applyProtection="1">
      <alignment horizontal="right"/>
      <protection/>
    </xf>
    <xf numFmtId="172" fontId="19" fillId="36" borderId="15" xfId="53" applyNumberFormat="1" applyFont="1" applyFill="1" applyBorder="1" applyAlignment="1" applyProtection="1">
      <alignment horizontal="right"/>
      <protection/>
    </xf>
    <xf numFmtId="172" fontId="19" fillId="36" borderId="37" xfId="53" applyNumberFormat="1" applyFont="1" applyFill="1" applyBorder="1" applyAlignment="1" applyProtection="1">
      <alignment horizontal="right"/>
      <protection/>
    </xf>
    <xf numFmtId="49" fontId="21" fillId="36" borderId="15" xfId="53" applyNumberFormat="1" applyFont="1" applyFill="1" applyBorder="1" applyAlignment="1" applyProtection="1">
      <alignment horizontal="center"/>
      <protection/>
    </xf>
    <xf numFmtId="49" fontId="21" fillId="36" borderId="10" xfId="53" applyNumberFormat="1" applyFont="1" applyFill="1" applyBorder="1" applyAlignment="1" applyProtection="1">
      <alignment horizontal="center"/>
      <protection/>
    </xf>
    <xf numFmtId="49" fontId="21" fillId="36" borderId="11" xfId="53" applyNumberFormat="1" applyFont="1" applyFill="1" applyBorder="1" applyAlignment="1" applyProtection="1">
      <alignment horizontal="center"/>
      <protection/>
    </xf>
    <xf numFmtId="172" fontId="19" fillId="36" borderId="11" xfId="53" applyNumberFormat="1" applyFont="1" applyFill="1" applyBorder="1" applyAlignment="1" applyProtection="1">
      <alignment horizontal="right"/>
      <protection/>
    </xf>
    <xf numFmtId="49" fontId="21" fillId="36" borderId="14" xfId="53" applyNumberFormat="1" applyFont="1" applyFill="1" applyBorder="1" applyAlignment="1" applyProtection="1">
      <alignment horizontal="center"/>
      <protection/>
    </xf>
    <xf numFmtId="172" fontId="19" fillId="36" borderId="13" xfId="53" applyNumberFormat="1" applyFont="1" applyFill="1" applyBorder="1" applyAlignment="1" applyProtection="1">
      <alignment horizontal="right"/>
      <protection/>
    </xf>
    <xf numFmtId="172" fontId="19" fillId="0" borderId="37" xfId="53" applyNumberFormat="1" applyFont="1" applyFill="1" applyBorder="1" applyAlignment="1" applyProtection="1">
      <alignment horizontal="right" wrapText="1"/>
      <protection locked="0"/>
    </xf>
    <xf numFmtId="172" fontId="19" fillId="36" borderId="39" xfId="53" applyNumberFormat="1" applyFont="1" applyFill="1" applyBorder="1" applyAlignment="1" applyProtection="1">
      <alignment horizontal="right"/>
      <protection/>
    </xf>
    <xf numFmtId="172" fontId="19" fillId="36" borderId="36" xfId="53" applyNumberFormat="1" applyFont="1" applyFill="1" applyBorder="1" applyAlignment="1" applyProtection="1">
      <alignment horizontal="right"/>
      <protection/>
    </xf>
    <xf numFmtId="172" fontId="19" fillId="36" borderId="38" xfId="53" applyNumberFormat="1" applyFont="1" applyFill="1" applyBorder="1" applyAlignment="1" applyProtection="1">
      <alignment horizontal="right"/>
      <protection/>
    </xf>
    <xf numFmtId="49" fontId="21" fillId="0" borderId="13" xfId="53" applyNumberFormat="1" applyFont="1" applyBorder="1" applyAlignment="1" applyProtection="1">
      <alignment horizontal="center"/>
      <protection locked="0"/>
    </xf>
    <xf numFmtId="49" fontId="21" fillId="0" borderId="15" xfId="53" applyNumberFormat="1" applyFont="1" applyBorder="1" applyAlignment="1" applyProtection="1">
      <alignment horizontal="center"/>
      <protection locked="0"/>
    </xf>
    <xf numFmtId="49" fontId="21" fillId="0" borderId="21" xfId="53" applyNumberFormat="1" applyFont="1" applyBorder="1" applyAlignment="1" applyProtection="1">
      <alignment horizontal="center"/>
      <protection locked="0"/>
    </xf>
    <xf numFmtId="49" fontId="21" fillId="0" borderId="18" xfId="53" applyNumberFormat="1" applyFont="1" applyBorder="1" applyAlignment="1" applyProtection="1">
      <alignment horizontal="center"/>
      <protection locked="0"/>
    </xf>
    <xf numFmtId="172" fontId="19" fillId="33" borderId="17" xfId="53" applyNumberFormat="1" applyFont="1" applyFill="1" applyBorder="1" applyAlignment="1" applyProtection="1">
      <alignment horizontal="right"/>
      <protection/>
    </xf>
    <xf numFmtId="49" fontId="27" fillId="36" borderId="28" xfId="53" applyNumberFormat="1" applyFont="1" applyFill="1" applyBorder="1" applyAlignment="1" applyProtection="1">
      <alignment horizontal="left" wrapText="1"/>
      <protection/>
    </xf>
    <xf numFmtId="49" fontId="19" fillId="0" borderId="28" xfId="53" applyNumberFormat="1" applyFont="1" applyBorder="1" applyAlignment="1" applyProtection="1">
      <alignment horizontal="left" wrapText="1" indent="4"/>
      <protection/>
    </xf>
    <xf numFmtId="49" fontId="27" fillId="0" borderId="28" xfId="53" applyNumberFormat="1" applyFont="1" applyBorder="1" applyAlignment="1" applyProtection="1">
      <alignment horizontal="left" wrapText="1" indent="1"/>
      <protection/>
    </xf>
    <xf numFmtId="49" fontId="27" fillId="0" borderId="28" xfId="53" applyNumberFormat="1" applyFont="1" applyBorder="1" applyAlignment="1" applyProtection="1">
      <alignment horizontal="left" wrapText="1"/>
      <protection/>
    </xf>
    <xf numFmtId="49" fontId="19" fillId="0" borderId="45" xfId="53" applyNumberFormat="1" applyFont="1" applyBorder="1" applyAlignment="1" applyProtection="1">
      <alignment horizontal="left" wrapText="1" indent="4"/>
      <protection/>
    </xf>
    <xf numFmtId="49" fontId="19" fillId="0" borderId="28" xfId="53" applyNumberFormat="1" applyFont="1" applyBorder="1" applyAlignment="1" applyProtection="1">
      <alignment horizontal="left" wrapText="1" indent="3"/>
      <protection/>
    </xf>
    <xf numFmtId="49" fontId="27" fillId="36" borderId="51" xfId="53" applyNumberFormat="1" applyFont="1" applyFill="1" applyBorder="1" applyAlignment="1" applyProtection="1">
      <alignment horizontal="left" wrapText="1"/>
      <protection/>
    </xf>
    <xf numFmtId="49" fontId="21" fillId="33" borderId="28" xfId="53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Border="1" applyAlignment="1" applyProtection="1">
      <alignment/>
      <protection/>
    </xf>
    <xf numFmtId="49" fontId="20" fillId="0" borderId="15" xfId="0" applyNumberFormat="1" applyFont="1" applyBorder="1" applyAlignment="1" applyProtection="1">
      <alignment/>
      <protection/>
    </xf>
    <xf numFmtId="49" fontId="21" fillId="33" borderId="28" xfId="53" applyNumberFormat="1" applyFont="1" applyFill="1" applyBorder="1" applyAlignment="1" applyProtection="1">
      <alignment horizontal="center" wrapText="1"/>
      <protection/>
    </xf>
    <xf numFmtId="49" fontId="27" fillId="35" borderId="28" xfId="53" applyNumberFormat="1" applyFont="1" applyFill="1" applyBorder="1" applyAlignment="1" applyProtection="1">
      <alignment horizontal="left" wrapText="1" indent="1"/>
      <protection/>
    </xf>
    <xf numFmtId="49" fontId="21" fillId="34" borderId="28" xfId="53" applyNumberFormat="1" applyFont="1" applyFill="1" applyBorder="1" applyAlignment="1" applyProtection="1">
      <alignment horizontal="center" wrapText="1"/>
      <protection/>
    </xf>
    <xf numFmtId="49" fontId="19" fillId="36" borderId="28" xfId="53" applyNumberFormat="1" applyFont="1" applyFill="1" applyBorder="1" applyAlignment="1" applyProtection="1">
      <alignment horizontal="left" wrapText="1" indent="3"/>
      <protection/>
    </xf>
    <xf numFmtId="49" fontId="19" fillId="0" borderId="51" xfId="53" applyNumberFormat="1" applyFont="1" applyBorder="1" applyAlignment="1" applyProtection="1">
      <alignment horizontal="left" wrapText="1" indent="4"/>
      <protection/>
    </xf>
    <xf numFmtId="49" fontId="19" fillId="0" borderId="51" xfId="53" applyNumberFormat="1" applyFont="1" applyBorder="1" applyAlignment="1" applyProtection="1">
      <alignment horizontal="left" wrapText="1" indent="3"/>
      <protection/>
    </xf>
    <xf numFmtId="49" fontId="19" fillId="36" borderId="51" xfId="53" applyNumberFormat="1" applyFont="1" applyFill="1" applyBorder="1" applyAlignment="1" applyProtection="1">
      <alignment horizontal="left" wrapText="1" indent="3"/>
      <protection/>
    </xf>
    <xf numFmtId="49" fontId="21" fillId="34" borderId="51" xfId="53" applyNumberFormat="1" applyFont="1" applyFill="1" applyBorder="1" applyAlignment="1" applyProtection="1">
      <alignment horizontal="center" wrapText="1"/>
      <protection/>
    </xf>
    <xf numFmtId="49" fontId="19" fillId="34" borderId="45" xfId="53" applyNumberFormat="1" applyFont="1" applyFill="1" applyBorder="1" applyAlignment="1" applyProtection="1">
      <alignment horizontal="center" wrapText="1"/>
      <protection/>
    </xf>
    <xf numFmtId="49" fontId="27" fillId="34" borderId="52" xfId="53" applyNumberFormat="1" applyFont="1" applyFill="1" applyBorder="1" applyAlignment="1" applyProtection="1">
      <alignment horizontal="left" wrapText="1"/>
      <protection/>
    </xf>
    <xf numFmtId="49" fontId="27" fillId="34" borderId="53" xfId="53" applyNumberFormat="1" applyFont="1" applyFill="1" applyBorder="1" applyAlignment="1" applyProtection="1">
      <alignment horizontal="left" wrapText="1"/>
      <protection/>
    </xf>
    <xf numFmtId="172" fontId="19" fillId="0" borderId="15" xfId="53" applyNumberFormat="1" applyFont="1" applyBorder="1" applyAlignment="1" applyProtection="1">
      <alignment horizontal="right"/>
      <protection/>
    </xf>
    <xf numFmtId="172" fontId="19" fillId="0" borderId="38" xfId="53" applyNumberFormat="1" applyFont="1" applyBorder="1" applyAlignment="1" applyProtection="1">
      <alignment horizontal="right"/>
      <protection/>
    </xf>
    <xf numFmtId="49" fontId="19" fillId="0" borderId="53" xfId="53" applyNumberFormat="1" applyFont="1" applyBorder="1" applyAlignment="1" applyProtection="1">
      <alignment horizontal="left" wrapText="1" indent="4"/>
      <protection/>
    </xf>
    <xf numFmtId="49" fontId="19" fillId="0" borderId="0" xfId="53" applyNumberFormat="1" applyFont="1" applyBorder="1" applyAlignment="1" applyProtection="1">
      <alignment horizontal="left" wrapText="1" indent="4"/>
      <protection/>
    </xf>
    <xf numFmtId="49" fontId="19" fillId="0" borderId="28" xfId="53" applyNumberFormat="1" applyFont="1" applyFill="1" applyBorder="1" applyAlignment="1" applyProtection="1">
      <alignment horizontal="left" wrapText="1" indent="4"/>
      <protection/>
    </xf>
    <xf numFmtId="49" fontId="19" fillId="0" borderId="53" xfId="53" applyNumberFormat="1" applyFont="1" applyFill="1" applyBorder="1" applyAlignment="1" applyProtection="1">
      <alignment horizontal="left" wrapText="1" indent="4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49" fontId="28" fillId="0" borderId="15" xfId="0" applyNumberFormat="1" applyFont="1" applyBorder="1" applyAlignment="1" applyProtection="1">
      <alignment horizontal="center"/>
      <protection locked="0"/>
    </xf>
    <xf numFmtId="172" fontId="19" fillId="33" borderId="23" xfId="53" applyNumberFormat="1" applyFont="1" applyFill="1" applyBorder="1" applyAlignment="1" applyProtection="1">
      <alignment horizontal="right"/>
      <protection/>
    </xf>
    <xf numFmtId="49" fontId="19" fillId="37" borderId="28" xfId="53" applyNumberFormat="1" applyFont="1" applyFill="1" applyBorder="1" applyAlignment="1" applyProtection="1">
      <alignment horizontal="left" wrapText="1" indent="4"/>
      <protection/>
    </xf>
    <xf numFmtId="49" fontId="21" fillId="37" borderId="12" xfId="53" applyNumberFormat="1" applyFont="1" applyFill="1" applyBorder="1" applyAlignment="1" applyProtection="1">
      <alignment horizontal="center"/>
      <protection/>
    </xf>
    <xf numFmtId="49" fontId="21" fillId="37" borderId="13" xfId="53" applyNumberFormat="1" applyFont="1" applyFill="1" applyBorder="1" applyAlignment="1" applyProtection="1">
      <alignment horizontal="center"/>
      <protection locked="0"/>
    </xf>
    <xf numFmtId="172" fontId="19" fillId="38" borderId="25" xfId="53" applyNumberFormat="1" applyFont="1" applyFill="1" applyBorder="1" applyAlignment="1" applyProtection="1">
      <alignment horizontal="right"/>
      <protection/>
    </xf>
    <xf numFmtId="172" fontId="19" fillId="37" borderId="37" xfId="53" applyNumberFormat="1" applyFont="1" applyFill="1" applyBorder="1" applyAlignment="1" applyProtection="1">
      <alignment horizontal="right" wrapText="1"/>
      <protection locked="0"/>
    </xf>
    <xf numFmtId="172" fontId="19" fillId="38" borderId="15" xfId="53" applyNumberFormat="1" applyFont="1" applyFill="1" applyBorder="1" applyAlignment="1" applyProtection="1">
      <alignment horizontal="right"/>
      <protection/>
    </xf>
    <xf numFmtId="172" fontId="19" fillId="37" borderId="38" xfId="53" applyNumberFormat="1" applyFont="1" applyFill="1" applyBorder="1" applyAlignment="1" applyProtection="1">
      <alignment horizontal="right" wrapText="1"/>
      <protection locked="0"/>
    </xf>
    <xf numFmtId="0" fontId="22" fillId="37" borderId="0" xfId="0" applyFont="1" applyFill="1" applyAlignment="1" applyProtection="1">
      <alignment/>
      <protection/>
    </xf>
    <xf numFmtId="0" fontId="18" fillId="0" borderId="0" xfId="53" applyFont="1" applyAlignment="1" applyProtection="1">
      <alignment horizontal="center"/>
      <protection/>
    </xf>
    <xf numFmtId="49" fontId="20" fillId="0" borderId="54" xfId="0" applyNumberFormat="1" applyFont="1" applyBorder="1" applyAlignment="1" applyProtection="1">
      <alignment horizontal="left" wrapText="1"/>
      <protection locked="0"/>
    </xf>
    <xf numFmtId="49" fontId="19" fillId="0" borderId="20" xfId="53" applyNumberFormat="1" applyFont="1" applyBorder="1" applyAlignment="1" applyProtection="1">
      <alignment horizontal="left" indent="2"/>
      <protection locked="0"/>
    </xf>
    <xf numFmtId="49" fontId="20" fillId="0" borderId="2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9.421875" style="12" customWidth="1"/>
    <col min="2" max="3" width="5.8515625" style="12" customWidth="1"/>
    <col min="4" max="16" width="15.7109375" style="12" customWidth="1"/>
    <col min="17" max="18" width="9.140625" style="12" hidden="1" customWidth="1"/>
    <col min="19" max="16384" width="9.140625" style="12" customWidth="1"/>
  </cols>
  <sheetData>
    <row r="1" spans="1:18" s="2" customFormat="1" ht="12.75" thickBo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124"/>
      <c r="O1" s="61"/>
      <c r="P1" s="59" t="s">
        <v>1</v>
      </c>
      <c r="Q1" s="121" t="s">
        <v>217</v>
      </c>
      <c r="R1" s="121"/>
    </row>
    <row r="2" spans="1:18" s="2" customFormat="1" ht="11.25">
      <c r="A2" s="3"/>
      <c r="B2" s="1"/>
      <c r="C2" s="4"/>
      <c r="D2" s="4"/>
      <c r="E2" s="1"/>
      <c r="F2" s="4"/>
      <c r="G2" s="1"/>
      <c r="H2" s="4"/>
      <c r="I2" s="1"/>
      <c r="J2" s="1"/>
      <c r="K2" s="1"/>
      <c r="L2" s="1"/>
      <c r="M2" s="1"/>
      <c r="N2" s="1"/>
      <c r="O2" s="5" t="s">
        <v>2</v>
      </c>
      <c r="P2" s="62" t="s">
        <v>3</v>
      </c>
      <c r="Q2" s="121" t="s">
        <v>214</v>
      </c>
      <c r="R2" s="121"/>
    </row>
    <row r="3" spans="1:18" s="2" customFormat="1" ht="11.25">
      <c r="A3" s="6"/>
      <c r="B3" s="6"/>
      <c r="E3" s="5" t="s">
        <v>104</v>
      </c>
      <c r="F3" s="223" t="s">
        <v>210</v>
      </c>
      <c r="G3" s="223"/>
      <c r="H3" s="223"/>
      <c r="I3" s="6"/>
      <c r="J3" s="6"/>
      <c r="K3" s="6"/>
      <c r="L3" s="6"/>
      <c r="M3" s="6"/>
      <c r="N3" s="6"/>
      <c r="O3" s="5" t="s">
        <v>4</v>
      </c>
      <c r="P3" s="118">
        <v>44197</v>
      </c>
      <c r="Q3" s="121" t="s">
        <v>218</v>
      </c>
      <c r="R3" s="121"/>
    </row>
    <row r="4" spans="1:18" s="2" customFormat="1" ht="11.25">
      <c r="A4" s="4"/>
      <c r="B4" s="7"/>
      <c r="C4" s="7"/>
      <c r="D4" s="7"/>
      <c r="E4" s="9"/>
      <c r="F4" s="7"/>
      <c r="G4" s="9"/>
      <c r="H4" s="7"/>
      <c r="I4" s="8"/>
      <c r="J4" s="9"/>
      <c r="K4" s="9"/>
      <c r="L4" s="9"/>
      <c r="M4" s="9"/>
      <c r="N4" s="9"/>
      <c r="O4" s="5"/>
      <c r="P4" s="64"/>
      <c r="Q4" s="121" t="s">
        <v>215</v>
      </c>
      <c r="R4" s="121"/>
    </row>
    <row r="5" spans="1:18" s="2" customFormat="1" ht="11.25">
      <c r="A5" s="4"/>
      <c r="B5" s="7"/>
      <c r="C5" s="7"/>
      <c r="D5" s="7"/>
      <c r="E5" s="9"/>
      <c r="F5" s="7"/>
      <c r="G5" s="9"/>
      <c r="H5" s="7"/>
      <c r="I5" s="8"/>
      <c r="J5" s="9"/>
      <c r="K5" s="9"/>
      <c r="L5" s="9"/>
      <c r="M5" s="9"/>
      <c r="N5" s="9"/>
      <c r="O5" s="5" t="s">
        <v>5</v>
      </c>
      <c r="P5" s="119" t="s">
        <v>211</v>
      </c>
      <c r="Q5" s="121" t="s">
        <v>213</v>
      </c>
      <c r="R5" s="121"/>
    </row>
    <row r="6" spans="1:18" s="2" customFormat="1" ht="11.25">
      <c r="A6" s="10" t="s">
        <v>102</v>
      </c>
      <c r="B6" s="224" t="s">
        <v>212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125"/>
      <c r="O6" s="120"/>
      <c r="P6" s="126"/>
      <c r="Q6" s="121"/>
      <c r="R6" s="121"/>
    </row>
    <row r="7" spans="1:18" s="2" customFormat="1" ht="11.25">
      <c r="A7" s="4" t="s">
        <v>103</v>
      </c>
      <c r="B7" s="222" t="s">
        <v>209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125"/>
      <c r="O7" s="5" t="s">
        <v>123</v>
      </c>
      <c r="P7" s="63" t="s">
        <v>219</v>
      </c>
      <c r="Q7" s="121"/>
      <c r="R7" s="121"/>
    </row>
    <row r="8" spans="1:18" s="2" customFormat="1" ht="11.25">
      <c r="A8" s="4" t="s">
        <v>6</v>
      </c>
      <c r="B8" s="11"/>
      <c r="C8" s="11"/>
      <c r="D8" s="11"/>
      <c r="E8" s="11"/>
      <c r="F8" s="11"/>
      <c r="G8" s="11"/>
      <c r="H8" s="11"/>
      <c r="I8" s="1"/>
      <c r="J8" s="11"/>
      <c r="K8" s="11"/>
      <c r="L8" s="11"/>
      <c r="M8" s="11"/>
      <c r="N8" s="11"/>
      <c r="O8" s="5"/>
      <c r="P8" s="63"/>
      <c r="Q8" s="121" t="s">
        <v>216</v>
      </c>
      <c r="R8" s="121"/>
    </row>
    <row r="9" spans="1:18" s="2" customFormat="1" ht="12" thickBot="1">
      <c r="A9" s="4" t="s">
        <v>7</v>
      </c>
      <c r="B9" s="11"/>
      <c r="C9" s="11"/>
      <c r="D9" s="11"/>
      <c r="E9" s="5"/>
      <c r="F9" s="11"/>
      <c r="G9" s="5"/>
      <c r="H9" s="11"/>
      <c r="I9" s="1"/>
      <c r="J9" s="5"/>
      <c r="K9" s="5"/>
      <c r="L9" s="5"/>
      <c r="M9" s="5"/>
      <c r="N9" s="5"/>
      <c r="O9" s="5" t="s">
        <v>8</v>
      </c>
      <c r="P9" s="65">
        <v>383</v>
      </c>
      <c r="Q9" s="121"/>
      <c r="R9" s="121"/>
    </row>
    <row r="10" spans="1:17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2"/>
    </row>
    <row r="11" spans="1:17" s="47" customFormat="1" ht="108">
      <c r="A11" s="60" t="s">
        <v>16</v>
      </c>
      <c r="B11" s="58" t="s">
        <v>105</v>
      </c>
      <c r="C11" s="58" t="s">
        <v>9</v>
      </c>
      <c r="D11" s="54" t="s">
        <v>10</v>
      </c>
      <c r="E11" s="55" t="s">
        <v>106</v>
      </c>
      <c r="F11" s="54" t="s">
        <v>11</v>
      </c>
      <c r="G11" s="55" t="s">
        <v>107</v>
      </c>
      <c r="H11" s="54" t="s">
        <v>12</v>
      </c>
      <c r="I11" s="57" t="s">
        <v>124</v>
      </c>
      <c r="J11" s="56" t="s">
        <v>13</v>
      </c>
      <c r="K11" s="56" t="s">
        <v>125</v>
      </c>
      <c r="L11" s="56" t="s">
        <v>126</v>
      </c>
      <c r="M11" s="56" t="s">
        <v>14</v>
      </c>
      <c r="N11" s="56" t="s">
        <v>127</v>
      </c>
      <c r="O11" s="56" t="s">
        <v>128</v>
      </c>
      <c r="P11" s="54" t="s">
        <v>15</v>
      </c>
      <c r="Q11" s="123"/>
    </row>
    <row r="12" spans="1:17" s="47" customFormat="1" ht="10.5" thickBot="1">
      <c r="A12" s="49">
        <v>1</v>
      </c>
      <c r="B12" s="50">
        <v>2</v>
      </c>
      <c r="C12" s="50">
        <v>3</v>
      </c>
      <c r="D12" s="51">
        <v>4</v>
      </c>
      <c r="E12" s="51">
        <v>5</v>
      </c>
      <c r="F12" s="51">
        <v>6</v>
      </c>
      <c r="G12" s="51">
        <v>7</v>
      </c>
      <c r="H12" s="50">
        <v>8</v>
      </c>
      <c r="I12" s="50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2">
        <v>16</v>
      </c>
      <c r="Q12" s="123"/>
    </row>
    <row r="13" spans="1:17" ht="22.5">
      <c r="A13" s="53" t="s">
        <v>144</v>
      </c>
      <c r="B13" s="13" t="s">
        <v>17</v>
      </c>
      <c r="C13" s="14" t="s">
        <v>18</v>
      </c>
      <c r="D13" s="67">
        <f>F13+P13-E13</f>
        <v>369732718.53</v>
      </c>
      <c r="E13" s="67">
        <f>E14+E18+E23+E27+E31+E35+E38+E42+E48</f>
        <v>0</v>
      </c>
      <c r="F13" s="68">
        <f>H13+I13+J13+M13+O13+K13+L13+N13-G13</f>
        <v>369732718.53</v>
      </c>
      <c r="G13" s="67">
        <f aca="true" t="shared" si="0" ref="G13:P13">G14+G18+G23+G27+G31+G35+G38+G42+G48</f>
        <v>23829434.79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324373037.66</v>
      </c>
      <c r="N13" s="67">
        <f t="shared" si="0"/>
        <v>-39553925.22</v>
      </c>
      <c r="O13" s="67">
        <f t="shared" si="0"/>
        <v>108743040.88</v>
      </c>
      <c r="P13" s="69">
        <f t="shared" si="0"/>
        <v>0</v>
      </c>
      <c r="Q13" s="122"/>
    </row>
    <row r="14" spans="1:16" ht="22.5">
      <c r="A14" s="183" t="s">
        <v>145</v>
      </c>
      <c r="B14" s="141" t="s">
        <v>19</v>
      </c>
      <c r="C14" s="164" t="s">
        <v>20</v>
      </c>
      <c r="D14" s="70">
        <f>F14+P14-E14</f>
        <v>133199279.31</v>
      </c>
      <c r="E14" s="165">
        <f>SUM(E15:E17)</f>
        <v>0</v>
      </c>
      <c r="F14" s="72">
        <f>H14+I14+J14+M14+O14+K14+L14+N14-G14</f>
        <v>133199279.31</v>
      </c>
      <c r="G14" s="165">
        <f aca="true" t="shared" si="1" ref="G14:P14">SUM(G15:G17)</f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106356394.29</v>
      </c>
      <c r="N14" s="165">
        <f t="shared" si="1"/>
        <v>14917639.58</v>
      </c>
      <c r="O14" s="165">
        <f t="shared" si="1"/>
        <v>11925245.44</v>
      </c>
      <c r="P14" s="175">
        <f t="shared" si="1"/>
        <v>0</v>
      </c>
    </row>
    <row r="15" spans="1:16" ht="14.25">
      <c r="A15" s="184" t="s">
        <v>317</v>
      </c>
      <c r="B15" s="15" t="s">
        <v>19</v>
      </c>
      <c r="C15" s="178" t="s">
        <v>318</v>
      </c>
      <c r="D15" s="70">
        <f>F15+P15-E15</f>
        <v>132269721.75</v>
      </c>
      <c r="E15" s="71"/>
      <c r="F15" s="72">
        <f>H15+I15+J15+M15+O15+K15+L15+N15-G15</f>
        <v>132269721.75</v>
      </c>
      <c r="G15" s="71"/>
      <c r="H15" s="71"/>
      <c r="I15" s="73"/>
      <c r="J15" s="71"/>
      <c r="K15" s="71"/>
      <c r="L15" s="71"/>
      <c r="M15" s="71">
        <v>105463086.73</v>
      </c>
      <c r="N15" s="71">
        <v>14917639.58</v>
      </c>
      <c r="O15" s="71">
        <v>11888995.44</v>
      </c>
      <c r="P15" s="74"/>
    </row>
    <row r="16" spans="1:16" ht="14.25">
      <c r="A16" s="184" t="s">
        <v>319</v>
      </c>
      <c r="B16" s="15" t="s">
        <v>19</v>
      </c>
      <c r="C16" s="178" t="s">
        <v>320</v>
      </c>
      <c r="D16" s="70">
        <f>F16+P16-E16</f>
        <v>929557.56</v>
      </c>
      <c r="E16" s="71"/>
      <c r="F16" s="72">
        <f>H16+I16+J16+M16+O16+K16+L16+N16-G16</f>
        <v>929557.56</v>
      </c>
      <c r="G16" s="71"/>
      <c r="H16" s="71"/>
      <c r="I16" s="73"/>
      <c r="J16" s="71"/>
      <c r="K16" s="71"/>
      <c r="L16" s="71"/>
      <c r="M16" s="71">
        <v>893307.56</v>
      </c>
      <c r="N16" s="71"/>
      <c r="O16" s="71">
        <v>36250</v>
      </c>
      <c r="P16" s="74"/>
    </row>
    <row r="17" spans="1:16" ht="14.25" hidden="1">
      <c r="A17" s="185"/>
      <c r="B17" s="15"/>
      <c r="C17" s="16"/>
      <c r="D17" s="70"/>
      <c r="E17" s="71"/>
      <c r="F17" s="72"/>
      <c r="G17" s="71"/>
      <c r="H17" s="71"/>
      <c r="I17" s="73"/>
      <c r="J17" s="71"/>
      <c r="K17" s="71"/>
      <c r="L17" s="71"/>
      <c r="M17" s="71"/>
      <c r="N17" s="71"/>
      <c r="O17" s="71"/>
      <c r="P17" s="74"/>
    </row>
    <row r="18" spans="1:16" ht="22.5">
      <c r="A18" s="183" t="s">
        <v>146</v>
      </c>
      <c r="B18" s="141" t="s">
        <v>21</v>
      </c>
      <c r="C18" s="164" t="s">
        <v>22</v>
      </c>
      <c r="D18" s="70">
        <f>F18+P18-E18</f>
        <v>14104270.52</v>
      </c>
      <c r="E18" s="165">
        <f>SUM(E19:E22)</f>
        <v>0</v>
      </c>
      <c r="F18" s="72">
        <f>H18+I18+J18+M18+O18+K18+L18+N18-G18</f>
        <v>14104270.52</v>
      </c>
      <c r="G18" s="165">
        <f aca="true" t="shared" si="2" ref="G18:P18">SUM(G19:G22)</f>
        <v>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6804163.22</v>
      </c>
      <c r="N18" s="165">
        <f t="shared" si="2"/>
        <v>7121926.22</v>
      </c>
      <c r="O18" s="165">
        <f t="shared" si="2"/>
        <v>178181.08</v>
      </c>
      <c r="P18" s="175">
        <f t="shared" si="2"/>
        <v>0</v>
      </c>
    </row>
    <row r="19" spans="1:16" ht="14.25">
      <c r="A19" s="184" t="s">
        <v>311</v>
      </c>
      <c r="B19" s="15" t="s">
        <v>21</v>
      </c>
      <c r="C19" s="178" t="s">
        <v>312</v>
      </c>
      <c r="D19" s="70">
        <f>F19+P19-E19</f>
        <v>13994221.67</v>
      </c>
      <c r="E19" s="102"/>
      <c r="F19" s="72">
        <f>H19+I19+J19+M19+O19+K19+L19+N19-G19</f>
        <v>13994221.67</v>
      </c>
      <c r="G19" s="71"/>
      <c r="H19" s="71"/>
      <c r="I19" s="73"/>
      <c r="J19" s="71"/>
      <c r="K19" s="71"/>
      <c r="L19" s="71"/>
      <c r="M19" s="71">
        <v>6757151.82</v>
      </c>
      <c r="N19" s="71">
        <v>7121926.22</v>
      </c>
      <c r="O19" s="71">
        <v>115143.63</v>
      </c>
      <c r="P19" s="74"/>
    </row>
    <row r="20" spans="1:16" ht="22.5">
      <c r="A20" s="184" t="s">
        <v>313</v>
      </c>
      <c r="B20" s="15" t="s">
        <v>21</v>
      </c>
      <c r="C20" s="178" t="s">
        <v>314</v>
      </c>
      <c r="D20" s="70">
        <f>F20+P20-E20</f>
        <v>47011.4</v>
      </c>
      <c r="E20" s="102"/>
      <c r="F20" s="72">
        <f>H20+I20+J20+M20+O20+K20+L20+N20-G20</f>
        <v>47011.4</v>
      </c>
      <c r="G20" s="71"/>
      <c r="H20" s="71"/>
      <c r="I20" s="73"/>
      <c r="J20" s="71"/>
      <c r="K20" s="71"/>
      <c r="L20" s="71"/>
      <c r="M20" s="71">
        <v>47011.4</v>
      </c>
      <c r="N20" s="71"/>
      <c r="O20" s="71"/>
      <c r="P20" s="74"/>
    </row>
    <row r="21" spans="1:16" ht="14.25">
      <c r="A21" s="184" t="s">
        <v>315</v>
      </c>
      <c r="B21" s="15" t="s">
        <v>21</v>
      </c>
      <c r="C21" s="178" t="s">
        <v>316</v>
      </c>
      <c r="D21" s="70">
        <f>F21+P21-E21</f>
        <v>63037.45</v>
      </c>
      <c r="E21" s="102"/>
      <c r="F21" s="72">
        <f>H21+I21+J21+M21+O21+K21+L21+N21-G21</f>
        <v>63037.45</v>
      </c>
      <c r="G21" s="71"/>
      <c r="H21" s="71"/>
      <c r="I21" s="73"/>
      <c r="J21" s="71"/>
      <c r="K21" s="71"/>
      <c r="L21" s="71"/>
      <c r="M21" s="71"/>
      <c r="N21" s="71"/>
      <c r="O21" s="71">
        <v>63037.45</v>
      </c>
      <c r="P21" s="74"/>
    </row>
    <row r="22" spans="1:16" ht="14.25" hidden="1">
      <c r="A22" s="186"/>
      <c r="B22" s="15"/>
      <c r="C22" s="16"/>
      <c r="D22" s="70"/>
      <c r="E22" s="102"/>
      <c r="F22" s="72"/>
      <c r="G22" s="71"/>
      <c r="H22" s="71"/>
      <c r="I22" s="73"/>
      <c r="J22" s="71"/>
      <c r="K22" s="71"/>
      <c r="L22" s="71"/>
      <c r="M22" s="71"/>
      <c r="N22" s="71"/>
      <c r="O22" s="71"/>
      <c r="P22" s="74"/>
    </row>
    <row r="23" spans="1:16" ht="33.75">
      <c r="A23" s="183" t="s">
        <v>147</v>
      </c>
      <c r="B23" s="141" t="s">
        <v>23</v>
      </c>
      <c r="C23" s="164" t="s">
        <v>24</v>
      </c>
      <c r="D23" s="70">
        <f>F23+P23-E23</f>
        <v>37759.52</v>
      </c>
      <c r="E23" s="165">
        <f>SUM(E24:E26)</f>
        <v>0</v>
      </c>
      <c r="F23" s="72">
        <f>H23+I23+J23+M23+O23+K23+L23+N23-G23</f>
        <v>37759.52</v>
      </c>
      <c r="G23" s="165">
        <f aca="true" t="shared" si="3" ref="G23:P23">SUM(G24:G26)</f>
        <v>0</v>
      </c>
      <c r="H23" s="165">
        <f t="shared" si="3"/>
        <v>0</v>
      </c>
      <c r="I23" s="165">
        <f t="shared" si="3"/>
        <v>0</v>
      </c>
      <c r="J23" s="165">
        <f t="shared" si="3"/>
        <v>0</v>
      </c>
      <c r="K23" s="165">
        <f t="shared" si="3"/>
        <v>0</v>
      </c>
      <c r="L23" s="165">
        <f t="shared" si="3"/>
        <v>0</v>
      </c>
      <c r="M23" s="165">
        <f t="shared" si="3"/>
        <v>37759.52</v>
      </c>
      <c r="N23" s="165">
        <f t="shared" si="3"/>
        <v>0</v>
      </c>
      <c r="O23" s="165">
        <f t="shared" si="3"/>
        <v>0</v>
      </c>
      <c r="P23" s="175">
        <f t="shared" si="3"/>
        <v>0</v>
      </c>
    </row>
    <row r="24" spans="1:16" ht="14.25">
      <c r="A24" s="184" t="s">
        <v>309</v>
      </c>
      <c r="B24" s="15" t="s">
        <v>23</v>
      </c>
      <c r="C24" s="178" t="s">
        <v>310</v>
      </c>
      <c r="D24" s="70">
        <f>F24+P24-E24</f>
        <v>37447.06</v>
      </c>
      <c r="E24" s="71"/>
      <c r="F24" s="72">
        <f>H24+I24+J24+M24+O24+K24+L24+N24-G24</f>
        <v>37447.06</v>
      </c>
      <c r="G24" s="71"/>
      <c r="H24" s="71"/>
      <c r="I24" s="73"/>
      <c r="J24" s="71"/>
      <c r="K24" s="71"/>
      <c r="L24" s="71"/>
      <c r="M24" s="71">
        <v>37447.06</v>
      </c>
      <c r="N24" s="71"/>
      <c r="O24" s="71"/>
      <c r="P24" s="74"/>
    </row>
    <row r="25" spans="1:16" ht="14.25">
      <c r="A25" s="184" t="s">
        <v>309</v>
      </c>
      <c r="B25" s="15" t="s">
        <v>23</v>
      </c>
      <c r="C25" s="178" t="s">
        <v>310</v>
      </c>
      <c r="D25" s="70">
        <f>F25+P25-E25</f>
        <v>312.46</v>
      </c>
      <c r="E25" s="71"/>
      <c r="F25" s="72">
        <f>H25+I25+J25+M25+O25+K25+L25+N25-G25</f>
        <v>312.46</v>
      </c>
      <c r="G25" s="71"/>
      <c r="H25" s="71"/>
      <c r="I25" s="73"/>
      <c r="J25" s="71"/>
      <c r="K25" s="71"/>
      <c r="L25" s="71"/>
      <c r="M25" s="71">
        <v>312.46</v>
      </c>
      <c r="N25" s="71"/>
      <c r="O25" s="71"/>
      <c r="P25" s="74"/>
    </row>
    <row r="26" spans="1:16" ht="14.25" hidden="1">
      <c r="A26" s="186"/>
      <c r="B26" s="15"/>
      <c r="C26" s="16"/>
      <c r="D26" s="70"/>
      <c r="E26" s="71"/>
      <c r="F26" s="72"/>
      <c r="G26" s="71"/>
      <c r="H26" s="71"/>
      <c r="I26" s="73"/>
      <c r="J26" s="71"/>
      <c r="K26" s="71"/>
      <c r="L26" s="71"/>
      <c r="M26" s="71"/>
      <c r="N26" s="71"/>
      <c r="O26" s="71"/>
      <c r="P26" s="74"/>
    </row>
    <row r="27" spans="1:16" ht="22.5">
      <c r="A27" s="183" t="s">
        <v>148</v>
      </c>
      <c r="B27" s="141" t="s">
        <v>25</v>
      </c>
      <c r="C27" s="164" t="s">
        <v>26</v>
      </c>
      <c r="D27" s="70">
        <f>F27+P27-E27</f>
        <v>2028881.86</v>
      </c>
      <c r="E27" s="165">
        <f>SUM(E28:E30)</f>
        <v>0</v>
      </c>
      <c r="F27" s="72">
        <f>H27+I27+J27+M27+O27+K27+L27+N27-G27</f>
        <v>2028881.86</v>
      </c>
      <c r="G27" s="165">
        <f aca="true" t="shared" si="4" ref="G27:P27">SUM(G28:G30)</f>
        <v>0</v>
      </c>
      <c r="H27" s="165">
        <f t="shared" si="4"/>
        <v>0</v>
      </c>
      <c r="I27" s="165">
        <f t="shared" si="4"/>
        <v>0</v>
      </c>
      <c r="J27" s="165">
        <f t="shared" si="4"/>
        <v>0</v>
      </c>
      <c r="K27" s="165">
        <f t="shared" si="4"/>
        <v>0</v>
      </c>
      <c r="L27" s="165">
        <f t="shared" si="4"/>
        <v>0</v>
      </c>
      <c r="M27" s="165">
        <f t="shared" si="4"/>
        <v>2027188.11</v>
      </c>
      <c r="N27" s="165">
        <f t="shared" si="4"/>
        <v>1693.75</v>
      </c>
      <c r="O27" s="165">
        <f t="shared" si="4"/>
        <v>0</v>
      </c>
      <c r="P27" s="175">
        <f t="shared" si="4"/>
        <v>0</v>
      </c>
    </row>
    <row r="28" spans="1:16" ht="45">
      <c r="A28" s="184" t="s">
        <v>305</v>
      </c>
      <c r="B28" s="15" t="s">
        <v>25</v>
      </c>
      <c r="C28" s="178" t="s">
        <v>306</v>
      </c>
      <c r="D28" s="70">
        <f>F28+P28-E28</f>
        <v>1693.75</v>
      </c>
      <c r="E28" s="102"/>
      <c r="F28" s="72">
        <f>H28+I28+J28+M28+O28+K28+L28+N28-G28</f>
        <v>1693.75</v>
      </c>
      <c r="G28" s="71"/>
      <c r="H28" s="71"/>
      <c r="I28" s="71"/>
      <c r="J28" s="71"/>
      <c r="K28" s="71"/>
      <c r="L28" s="71"/>
      <c r="M28" s="71"/>
      <c r="N28" s="71">
        <v>1693.75</v>
      </c>
      <c r="O28" s="71"/>
      <c r="P28" s="74"/>
    </row>
    <row r="29" spans="1:16" ht="22.5">
      <c r="A29" s="184" t="s">
        <v>307</v>
      </c>
      <c r="B29" s="15" t="s">
        <v>25</v>
      </c>
      <c r="C29" s="178" t="s">
        <v>308</v>
      </c>
      <c r="D29" s="70">
        <f>F29+P29-E29</f>
        <v>2027188.11</v>
      </c>
      <c r="E29" s="102"/>
      <c r="F29" s="72">
        <f>H29+I29+J29+M29+O29+K29+L29+N29-G29</f>
        <v>2027188.11</v>
      </c>
      <c r="G29" s="71"/>
      <c r="H29" s="71"/>
      <c r="I29" s="71"/>
      <c r="J29" s="71"/>
      <c r="K29" s="71"/>
      <c r="L29" s="71"/>
      <c r="M29" s="71">
        <v>2027188.11</v>
      </c>
      <c r="N29" s="71"/>
      <c r="O29" s="71"/>
      <c r="P29" s="74"/>
    </row>
    <row r="30" spans="1:16" ht="14.25" hidden="1">
      <c r="A30" s="186"/>
      <c r="B30" s="15"/>
      <c r="C30" s="16"/>
      <c r="D30" s="70"/>
      <c r="E30" s="102"/>
      <c r="F30" s="72"/>
      <c r="G30" s="71"/>
      <c r="H30" s="71"/>
      <c r="I30" s="71"/>
      <c r="J30" s="71"/>
      <c r="K30" s="71"/>
      <c r="L30" s="71"/>
      <c r="M30" s="71"/>
      <c r="N30" s="71"/>
      <c r="O30" s="71"/>
      <c r="P30" s="74"/>
    </row>
    <row r="31" spans="1:16" ht="33.75">
      <c r="A31" s="183" t="s">
        <v>149</v>
      </c>
      <c r="B31" s="141" t="s">
        <v>27</v>
      </c>
      <c r="C31" s="164" t="s">
        <v>28</v>
      </c>
      <c r="D31" s="70">
        <f>F31+P31-E31</f>
        <v>174535321.78</v>
      </c>
      <c r="E31" s="165">
        <f>SUM(E32:E34)</f>
        <v>0</v>
      </c>
      <c r="F31" s="72">
        <f>H31+I31+J31+M31+O31+K31+L31+N31-G31</f>
        <v>174535321.78</v>
      </c>
      <c r="G31" s="165">
        <f aca="true" t="shared" si="5" ref="G31:P31">SUM(G32:G34)</f>
        <v>15985000</v>
      </c>
      <c r="H31" s="165">
        <f t="shared" si="5"/>
        <v>0</v>
      </c>
      <c r="I31" s="165">
        <f t="shared" si="5"/>
        <v>0</v>
      </c>
      <c r="J31" s="165">
        <f t="shared" si="5"/>
        <v>0</v>
      </c>
      <c r="K31" s="165">
        <f t="shared" si="5"/>
        <v>0</v>
      </c>
      <c r="L31" s="165">
        <f t="shared" si="5"/>
        <v>0</v>
      </c>
      <c r="M31" s="165">
        <f t="shared" si="5"/>
        <v>160631140.17</v>
      </c>
      <c r="N31" s="165">
        <f t="shared" si="5"/>
        <v>8768204.46</v>
      </c>
      <c r="O31" s="165">
        <f t="shared" si="5"/>
        <v>21120977.15</v>
      </c>
      <c r="P31" s="175">
        <f t="shared" si="5"/>
        <v>0</v>
      </c>
    </row>
    <row r="32" spans="1:16" ht="33.75">
      <c r="A32" s="187" t="s">
        <v>301</v>
      </c>
      <c r="B32" s="19" t="s">
        <v>27</v>
      </c>
      <c r="C32" s="178" t="s">
        <v>302</v>
      </c>
      <c r="D32" s="76">
        <f>F32+P32-E32</f>
        <v>173903887.73</v>
      </c>
      <c r="E32" s="162"/>
      <c r="F32" s="77">
        <f>H32+I32+J32+M32+O32+K32+L32+N32-G32</f>
        <v>173903887.73</v>
      </c>
      <c r="G32" s="73">
        <v>15985000</v>
      </c>
      <c r="H32" s="73"/>
      <c r="I32" s="73"/>
      <c r="J32" s="73"/>
      <c r="K32" s="73"/>
      <c r="L32" s="73"/>
      <c r="M32" s="73">
        <v>160631140.17</v>
      </c>
      <c r="N32" s="73">
        <v>8260204.46</v>
      </c>
      <c r="O32" s="73">
        <v>20997543.1</v>
      </c>
      <c r="P32" s="74"/>
    </row>
    <row r="33" spans="1:16" ht="45">
      <c r="A33" s="187" t="s">
        <v>303</v>
      </c>
      <c r="B33" s="19" t="s">
        <v>27</v>
      </c>
      <c r="C33" s="178" t="s">
        <v>304</v>
      </c>
      <c r="D33" s="76">
        <f>F33+P33-E33</f>
        <v>631434.05</v>
      </c>
      <c r="E33" s="162"/>
      <c r="F33" s="77">
        <f>H33+I33+J33+M33+O33+K33+L33+N33-G33</f>
        <v>631434.05</v>
      </c>
      <c r="G33" s="73"/>
      <c r="H33" s="73"/>
      <c r="I33" s="73"/>
      <c r="J33" s="73"/>
      <c r="K33" s="73"/>
      <c r="L33" s="73"/>
      <c r="M33" s="73"/>
      <c r="N33" s="73">
        <v>508000</v>
      </c>
      <c r="O33" s="73">
        <v>123434.05</v>
      </c>
      <c r="P33" s="74"/>
    </row>
    <row r="34" spans="1:16" ht="14.25" hidden="1">
      <c r="A34" s="188"/>
      <c r="B34" s="19"/>
      <c r="C34" s="16"/>
      <c r="D34" s="76"/>
      <c r="E34" s="174"/>
      <c r="F34" s="77"/>
      <c r="G34" s="71"/>
      <c r="H34" s="71"/>
      <c r="I34" s="73"/>
      <c r="J34" s="71"/>
      <c r="K34" s="71"/>
      <c r="L34" s="71"/>
      <c r="M34" s="71"/>
      <c r="N34" s="71"/>
      <c r="O34" s="71"/>
      <c r="P34" s="74"/>
    </row>
    <row r="35" spans="1:16" ht="33.75">
      <c r="A35" s="183" t="s">
        <v>151</v>
      </c>
      <c r="B35" s="141" t="s">
        <v>150</v>
      </c>
      <c r="C35" s="164" t="s">
        <v>29</v>
      </c>
      <c r="D35" s="76">
        <f>F35+P35-E35</f>
        <v>0</v>
      </c>
      <c r="E35" s="165">
        <f>SUM(E36:E37)</f>
        <v>0</v>
      </c>
      <c r="F35" s="77">
        <f>H35+I35+J35+M35+O35+K35+L35+N35-G35</f>
        <v>0</v>
      </c>
      <c r="G35" s="165">
        <f aca="true" t="shared" si="6" ref="G35:P35">SUM(G36:G37)</f>
        <v>0</v>
      </c>
      <c r="H35" s="165">
        <f t="shared" si="6"/>
        <v>0</v>
      </c>
      <c r="I35" s="165">
        <f t="shared" si="6"/>
        <v>0</v>
      </c>
      <c r="J35" s="165">
        <f t="shared" si="6"/>
        <v>0</v>
      </c>
      <c r="K35" s="165">
        <f t="shared" si="6"/>
        <v>0</v>
      </c>
      <c r="L35" s="165">
        <f t="shared" si="6"/>
        <v>0</v>
      </c>
      <c r="M35" s="165">
        <f t="shared" si="6"/>
        <v>0</v>
      </c>
      <c r="N35" s="165">
        <f t="shared" si="6"/>
        <v>0</v>
      </c>
      <c r="O35" s="165">
        <f t="shared" si="6"/>
        <v>0</v>
      </c>
      <c r="P35" s="175">
        <f t="shared" si="6"/>
        <v>0</v>
      </c>
    </row>
    <row r="36" spans="1:18" ht="14.25">
      <c r="A36" s="213"/>
      <c r="B36" s="214"/>
      <c r="C36" s="215"/>
      <c r="D36" s="216">
        <f>F36+P36-E36</f>
        <v>0</v>
      </c>
      <c r="E36" s="217"/>
      <c r="F36" s="218">
        <f>H36+I36+J36+M36+O36+K36+L36+N36-G36</f>
        <v>0</v>
      </c>
      <c r="G36" s="217"/>
      <c r="H36" s="217"/>
      <c r="I36" s="217"/>
      <c r="J36" s="217"/>
      <c r="K36" s="217"/>
      <c r="L36" s="217"/>
      <c r="M36" s="217"/>
      <c r="N36" s="217"/>
      <c r="O36" s="217"/>
      <c r="P36" s="219"/>
      <c r="Q36" s="220"/>
      <c r="R36" s="220"/>
    </row>
    <row r="37" spans="1:16" ht="14.25" hidden="1">
      <c r="A37" s="186"/>
      <c r="B37" s="15"/>
      <c r="C37" s="16"/>
      <c r="D37" s="70"/>
      <c r="E37" s="71"/>
      <c r="F37" s="72"/>
      <c r="G37" s="71"/>
      <c r="H37" s="71"/>
      <c r="I37" s="71"/>
      <c r="J37" s="71"/>
      <c r="K37" s="71"/>
      <c r="L37" s="71"/>
      <c r="M37" s="71"/>
      <c r="N37" s="71"/>
      <c r="O37" s="71"/>
      <c r="P37" s="74"/>
    </row>
    <row r="38" spans="1:16" ht="22.5">
      <c r="A38" s="183" t="s">
        <v>152</v>
      </c>
      <c r="B38" s="141" t="s">
        <v>30</v>
      </c>
      <c r="C38" s="164" t="s">
        <v>31</v>
      </c>
      <c r="D38" s="70">
        <f>F38+P38-E38</f>
        <v>-4126118.93</v>
      </c>
      <c r="E38" s="165">
        <f>SUM(E39:E41)</f>
        <v>0</v>
      </c>
      <c r="F38" s="72">
        <f>H38+I38+J38+M38+O38+K38+L38+N38-G38</f>
        <v>-4126118.93</v>
      </c>
      <c r="G38" s="165">
        <f aca="true" t="shared" si="7" ref="G38:P38">SUM(G39:G41)</f>
        <v>0</v>
      </c>
      <c r="H38" s="165">
        <f t="shared" si="7"/>
        <v>0</v>
      </c>
      <c r="I38" s="165">
        <f t="shared" si="7"/>
        <v>0</v>
      </c>
      <c r="J38" s="165">
        <f t="shared" si="7"/>
        <v>0</v>
      </c>
      <c r="K38" s="165">
        <f t="shared" si="7"/>
        <v>0</v>
      </c>
      <c r="L38" s="165">
        <f t="shared" si="7"/>
        <v>0</v>
      </c>
      <c r="M38" s="165">
        <f t="shared" si="7"/>
        <v>1076993.1</v>
      </c>
      <c r="N38" s="165">
        <f t="shared" si="7"/>
        <v>-1165915.67</v>
      </c>
      <c r="O38" s="165">
        <f t="shared" si="7"/>
        <v>-4037196.36</v>
      </c>
      <c r="P38" s="175">
        <f t="shared" si="7"/>
        <v>0</v>
      </c>
    </row>
    <row r="39" spans="1:16" ht="14.25">
      <c r="A39" s="184" t="s">
        <v>297</v>
      </c>
      <c r="B39" s="19" t="s">
        <v>30</v>
      </c>
      <c r="C39" s="178" t="s">
        <v>298</v>
      </c>
      <c r="D39" s="76">
        <f>F39+P39-E39</f>
        <v>2000776.25</v>
      </c>
      <c r="E39" s="71"/>
      <c r="F39" s="77">
        <f>H39+I39+J39+M39+O39+K39+L39+N39-G39</f>
        <v>2000776.25</v>
      </c>
      <c r="G39" s="71"/>
      <c r="H39" s="71"/>
      <c r="I39" s="73"/>
      <c r="J39" s="71"/>
      <c r="K39" s="71"/>
      <c r="L39" s="71"/>
      <c r="M39" s="71">
        <v>1182698.1</v>
      </c>
      <c r="N39" s="71">
        <v>721804.33</v>
      </c>
      <c r="O39" s="71">
        <v>96273.82</v>
      </c>
      <c r="P39" s="74"/>
    </row>
    <row r="40" spans="1:16" ht="22.5">
      <c r="A40" s="184" t="s">
        <v>299</v>
      </c>
      <c r="B40" s="19" t="s">
        <v>30</v>
      </c>
      <c r="C40" s="178" t="s">
        <v>300</v>
      </c>
      <c r="D40" s="76">
        <f>F40+P40-E40</f>
        <v>-6126895.18</v>
      </c>
      <c r="E40" s="71"/>
      <c r="F40" s="77">
        <f>H40+I40+J40+M40+O40+K40+L40+N40-G40</f>
        <v>-6126895.18</v>
      </c>
      <c r="G40" s="71"/>
      <c r="H40" s="71"/>
      <c r="I40" s="73"/>
      <c r="J40" s="71"/>
      <c r="K40" s="71"/>
      <c r="L40" s="71"/>
      <c r="M40" s="71">
        <v>-105705</v>
      </c>
      <c r="N40" s="71">
        <v>-1887720</v>
      </c>
      <c r="O40" s="71">
        <v>-4133470.18</v>
      </c>
      <c r="P40" s="74"/>
    </row>
    <row r="41" spans="1:16" ht="14.25" hidden="1">
      <c r="A41" s="188"/>
      <c r="B41" s="19"/>
      <c r="C41" s="16"/>
      <c r="D41" s="76"/>
      <c r="E41" s="71"/>
      <c r="F41" s="77"/>
      <c r="G41" s="71"/>
      <c r="H41" s="71"/>
      <c r="I41" s="73"/>
      <c r="J41" s="71"/>
      <c r="K41" s="71"/>
      <c r="L41" s="71"/>
      <c r="M41" s="71"/>
      <c r="N41" s="71"/>
      <c r="O41" s="71"/>
      <c r="P41" s="74"/>
    </row>
    <row r="42" spans="1:16" ht="22.5">
      <c r="A42" s="189" t="s">
        <v>153</v>
      </c>
      <c r="B42" s="141" t="s">
        <v>18</v>
      </c>
      <c r="C42" s="168" t="s">
        <v>32</v>
      </c>
      <c r="D42" s="76">
        <f>F42+P42-E42</f>
        <v>-69563120.4</v>
      </c>
      <c r="E42" s="165">
        <f>SUM(E43:E44)</f>
        <v>0</v>
      </c>
      <c r="F42" s="77">
        <f>H42+I42+J42+M42+O42+K42+L42+N42-G42</f>
        <v>-69563120.4</v>
      </c>
      <c r="G42" s="165">
        <f aca="true" t="shared" si="8" ref="G42:P42">SUM(G43:G44)</f>
        <v>0</v>
      </c>
      <c r="H42" s="165">
        <f t="shared" si="8"/>
        <v>0</v>
      </c>
      <c r="I42" s="165">
        <f t="shared" si="8"/>
        <v>0</v>
      </c>
      <c r="J42" s="165">
        <f t="shared" si="8"/>
        <v>0</v>
      </c>
      <c r="K42" s="165">
        <f t="shared" si="8"/>
        <v>0</v>
      </c>
      <c r="L42" s="165">
        <f t="shared" si="8"/>
        <v>0</v>
      </c>
      <c r="M42" s="165">
        <f t="shared" si="8"/>
        <v>0</v>
      </c>
      <c r="N42" s="165">
        <f t="shared" si="8"/>
        <v>-133429335.12</v>
      </c>
      <c r="O42" s="165">
        <f t="shared" si="8"/>
        <v>63866214.72</v>
      </c>
      <c r="P42" s="175">
        <f t="shared" si="8"/>
        <v>0</v>
      </c>
    </row>
    <row r="43" spans="1:16" ht="14.25">
      <c r="A43" s="187" t="s">
        <v>295</v>
      </c>
      <c r="B43" s="15" t="s">
        <v>18</v>
      </c>
      <c r="C43" s="179" t="s">
        <v>296</v>
      </c>
      <c r="D43" s="70">
        <f>F43+P43-E43</f>
        <v>-69563120.4</v>
      </c>
      <c r="E43" s="84"/>
      <c r="F43" s="72">
        <f>H43+I43+J43+M43+O43+K43+L43+N43-G43</f>
        <v>-69563120.4</v>
      </c>
      <c r="G43" s="84"/>
      <c r="H43" s="84"/>
      <c r="I43" s="84"/>
      <c r="J43" s="84"/>
      <c r="K43" s="84"/>
      <c r="L43" s="84"/>
      <c r="M43" s="84"/>
      <c r="N43" s="84">
        <v>-133429335.12</v>
      </c>
      <c r="O43" s="84">
        <v>63866214.72</v>
      </c>
      <c r="P43" s="79"/>
    </row>
    <row r="44" spans="1:16" ht="0.75" customHeight="1" thickBot="1">
      <c r="A44" s="136"/>
      <c r="B44" s="137"/>
      <c r="C44" s="138"/>
      <c r="D44" s="145"/>
      <c r="E44" s="139"/>
      <c r="F44" s="14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ht="14.25">
      <c r="P45" s="160" t="s">
        <v>200</v>
      </c>
    </row>
    <row r="46" spans="1:16" ht="108">
      <c r="A46" s="60" t="s">
        <v>16</v>
      </c>
      <c r="B46" s="58" t="s">
        <v>105</v>
      </c>
      <c r="C46" s="58" t="s">
        <v>9</v>
      </c>
      <c r="D46" s="54" t="s">
        <v>10</v>
      </c>
      <c r="E46" s="55" t="s">
        <v>106</v>
      </c>
      <c r="F46" s="54" t="s">
        <v>11</v>
      </c>
      <c r="G46" s="55" t="s">
        <v>107</v>
      </c>
      <c r="H46" s="54" t="s">
        <v>12</v>
      </c>
      <c r="I46" s="57" t="s">
        <v>124</v>
      </c>
      <c r="J46" s="56" t="s">
        <v>13</v>
      </c>
      <c r="K46" s="56" t="s">
        <v>125</v>
      </c>
      <c r="L46" s="56" t="s">
        <v>126</v>
      </c>
      <c r="M46" s="56" t="s">
        <v>14</v>
      </c>
      <c r="N46" s="56" t="s">
        <v>127</v>
      </c>
      <c r="O46" s="56" t="s">
        <v>128</v>
      </c>
      <c r="P46" s="54" t="s">
        <v>15</v>
      </c>
    </row>
    <row r="47" spans="1:16" ht="15" thickBot="1">
      <c r="A47" s="49">
        <v>1</v>
      </c>
      <c r="B47" s="50">
        <v>2</v>
      </c>
      <c r="C47" s="50">
        <v>3</v>
      </c>
      <c r="D47" s="51">
        <v>4</v>
      </c>
      <c r="E47" s="51">
        <v>5</v>
      </c>
      <c r="F47" s="51">
        <v>6</v>
      </c>
      <c r="G47" s="51">
        <v>7</v>
      </c>
      <c r="H47" s="50">
        <v>8</v>
      </c>
      <c r="I47" s="50">
        <v>9</v>
      </c>
      <c r="J47" s="51">
        <v>10</v>
      </c>
      <c r="K47" s="51">
        <v>11</v>
      </c>
      <c r="L47" s="51">
        <v>12</v>
      </c>
      <c r="M47" s="51">
        <v>13</v>
      </c>
      <c r="N47" s="51">
        <v>14</v>
      </c>
      <c r="O47" s="51">
        <v>15</v>
      </c>
      <c r="P47" s="50">
        <v>16</v>
      </c>
    </row>
    <row r="48" spans="1:16" ht="33.75">
      <c r="A48" s="189" t="s">
        <v>154</v>
      </c>
      <c r="B48" s="169" t="s">
        <v>20</v>
      </c>
      <c r="C48" s="170" t="s">
        <v>36</v>
      </c>
      <c r="D48" s="68">
        <f aca="true" t="shared" si="9" ref="D48:D53">F48+P48-E48</f>
        <v>119516444.87</v>
      </c>
      <c r="E48" s="171">
        <f>SUM(E49:E54)</f>
        <v>0</v>
      </c>
      <c r="F48" s="68">
        <f aca="true" t="shared" si="10" ref="F48:F53">H48+I48+J48+M48+O48+K48+L48+N48-G48</f>
        <v>119516444.87</v>
      </c>
      <c r="G48" s="171">
        <f aca="true" t="shared" si="11" ref="G48:P48">SUM(G49:G54)</f>
        <v>7844434.79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47439399.25</v>
      </c>
      <c r="N48" s="171">
        <f t="shared" si="11"/>
        <v>64231861.56</v>
      </c>
      <c r="O48" s="171">
        <f t="shared" si="11"/>
        <v>15689618.85</v>
      </c>
      <c r="P48" s="176">
        <f t="shared" si="11"/>
        <v>0</v>
      </c>
    </row>
    <row r="49" spans="1:16" ht="45">
      <c r="A49" s="184" t="s">
        <v>285</v>
      </c>
      <c r="B49" s="15" t="s">
        <v>20</v>
      </c>
      <c r="C49" s="179" t="s">
        <v>286</v>
      </c>
      <c r="D49" s="70">
        <f t="shared" si="9"/>
        <v>240237.89</v>
      </c>
      <c r="E49" s="115"/>
      <c r="F49" s="182">
        <f t="shared" si="10"/>
        <v>240237.89</v>
      </c>
      <c r="G49" s="115"/>
      <c r="H49" s="116"/>
      <c r="I49" s="116"/>
      <c r="J49" s="115"/>
      <c r="K49" s="115"/>
      <c r="L49" s="115"/>
      <c r="M49" s="115">
        <v>240237.89</v>
      </c>
      <c r="N49" s="115"/>
      <c r="O49" s="115"/>
      <c r="P49" s="92"/>
    </row>
    <row r="50" spans="1:16" ht="45">
      <c r="A50" s="184" t="s">
        <v>287</v>
      </c>
      <c r="B50" s="15" t="s">
        <v>20</v>
      </c>
      <c r="C50" s="179" t="s">
        <v>288</v>
      </c>
      <c r="D50" s="70">
        <f t="shared" si="9"/>
        <v>59314676.92</v>
      </c>
      <c r="E50" s="115"/>
      <c r="F50" s="182">
        <f t="shared" si="10"/>
        <v>59314676.92</v>
      </c>
      <c r="G50" s="115">
        <v>7844434.79</v>
      </c>
      <c r="H50" s="116"/>
      <c r="I50" s="116"/>
      <c r="J50" s="115"/>
      <c r="K50" s="115"/>
      <c r="L50" s="115"/>
      <c r="M50" s="115">
        <v>2927250.15</v>
      </c>
      <c r="N50" s="115">
        <v>64231861.56</v>
      </c>
      <c r="O50" s="115"/>
      <c r="P50" s="92"/>
    </row>
    <row r="51" spans="1:16" ht="56.25">
      <c r="A51" s="184" t="s">
        <v>289</v>
      </c>
      <c r="B51" s="15" t="s">
        <v>20</v>
      </c>
      <c r="C51" s="179" t="s">
        <v>290</v>
      </c>
      <c r="D51" s="70">
        <f t="shared" si="9"/>
        <v>10592145.26</v>
      </c>
      <c r="E51" s="115"/>
      <c r="F51" s="182">
        <f t="shared" si="10"/>
        <v>10592145.26</v>
      </c>
      <c r="G51" s="115"/>
      <c r="H51" s="116"/>
      <c r="I51" s="116"/>
      <c r="J51" s="115"/>
      <c r="K51" s="115"/>
      <c r="L51" s="115"/>
      <c r="M51" s="115">
        <v>10592145.26</v>
      </c>
      <c r="N51" s="115"/>
      <c r="O51" s="115"/>
      <c r="P51" s="92"/>
    </row>
    <row r="52" spans="1:16" ht="22.5">
      <c r="A52" s="184" t="s">
        <v>291</v>
      </c>
      <c r="B52" s="15" t="s">
        <v>20</v>
      </c>
      <c r="C52" s="179" t="s">
        <v>292</v>
      </c>
      <c r="D52" s="70">
        <f t="shared" si="9"/>
        <v>43217.37</v>
      </c>
      <c r="E52" s="115"/>
      <c r="F52" s="182">
        <f t="shared" si="10"/>
        <v>43217.37</v>
      </c>
      <c r="G52" s="115"/>
      <c r="H52" s="116"/>
      <c r="I52" s="116"/>
      <c r="J52" s="115"/>
      <c r="K52" s="115"/>
      <c r="L52" s="115"/>
      <c r="M52" s="115">
        <v>43217.37</v>
      </c>
      <c r="N52" s="115"/>
      <c r="O52" s="115"/>
      <c r="P52" s="92"/>
    </row>
    <row r="53" spans="1:16" ht="22.5">
      <c r="A53" s="184" t="s">
        <v>293</v>
      </c>
      <c r="B53" s="15" t="s">
        <v>20</v>
      </c>
      <c r="C53" s="179" t="s">
        <v>294</v>
      </c>
      <c r="D53" s="70">
        <f t="shared" si="9"/>
        <v>49326167.43</v>
      </c>
      <c r="E53" s="115"/>
      <c r="F53" s="182">
        <f t="shared" si="10"/>
        <v>49326167.43</v>
      </c>
      <c r="G53" s="115"/>
      <c r="H53" s="116"/>
      <c r="I53" s="116"/>
      <c r="J53" s="115"/>
      <c r="K53" s="115"/>
      <c r="L53" s="115"/>
      <c r="M53" s="115">
        <v>33636548.58</v>
      </c>
      <c r="N53" s="115"/>
      <c r="O53" s="115">
        <v>15689618.85</v>
      </c>
      <c r="P53" s="92"/>
    </row>
    <row r="54" spans="1:16" ht="14.25" hidden="1">
      <c r="A54" s="186"/>
      <c r="B54" s="45"/>
      <c r="C54" s="66"/>
      <c r="D54" s="70"/>
      <c r="E54" s="204"/>
      <c r="F54" s="72"/>
      <c r="G54" s="204"/>
      <c r="H54" s="204"/>
      <c r="I54" s="204"/>
      <c r="J54" s="204"/>
      <c r="K54" s="204"/>
      <c r="L54" s="204"/>
      <c r="M54" s="204"/>
      <c r="N54" s="204"/>
      <c r="O54" s="204"/>
      <c r="P54" s="205"/>
    </row>
    <row r="55" spans="1:16" ht="22.5">
      <c r="A55" s="190" t="s">
        <v>155</v>
      </c>
      <c r="B55" s="24" t="s">
        <v>28</v>
      </c>
      <c r="C55" s="150" t="s">
        <v>33</v>
      </c>
      <c r="D55" s="70">
        <f>F55+P55-E55</f>
        <v>314567657.36</v>
      </c>
      <c r="E55" s="72">
        <f>E56+E61+E70+E73+E77+E80+E86+E90+E93</f>
        <v>0</v>
      </c>
      <c r="F55" s="72">
        <f>H55+I55+J55+M55+O55+K55+L55+N55-G55</f>
        <v>314567657.36</v>
      </c>
      <c r="G55" s="72">
        <f aca="true" t="shared" si="12" ref="G55:P55">G56+G61+G70+G73+G77+G80+G86+G90+G93</f>
        <v>23829434.79</v>
      </c>
      <c r="H55" s="72">
        <f t="shared" si="12"/>
        <v>0</v>
      </c>
      <c r="I55" s="72">
        <f t="shared" si="12"/>
        <v>0</v>
      </c>
      <c r="J55" s="72">
        <f t="shared" si="12"/>
        <v>0</v>
      </c>
      <c r="K55" s="72">
        <f t="shared" si="12"/>
        <v>0</v>
      </c>
      <c r="L55" s="72">
        <f t="shared" si="12"/>
        <v>0</v>
      </c>
      <c r="M55" s="72">
        <f t="shared" si="12"/>
        <v>279904824.21</v>
      </c>
      <c r="N55" s="72">
        <f t="shared" si="12"/>
        <v>29204768.06</v>
      </c>
      <c r="O55" s="72">
        <f t="shared" si="12"/>
        <v>29287499.88</v>
      </c>
      <c r="P55" s="81">
        <f t="shared" si="12"/>
        <v>0</v>
      </c>
    </row>
    <row r="56" spans="1:16" ht="33.75">
      <c r="A56" s="183" t="s">
        <v>156</v>
      </c>
      <c r="B56" s="17" t="s">
        <v>29</v>
      </c>
      <c r="C56" s="18" t="s">
        <v>34</v>
      </c>
      <c r="D56" s="70">
        <f>F56+P56-E56</f>
        <v>53539315.82</v>
      </c>
      <c r="E56" s="165">
        <f>SUM(E57:E60)</f>
        <v>0</v>
      </c>
      <c r="F56" s="72">
        <f>H56+I56+J56+M56+O56+K56+L56+N56-G56</f>
        <v>53539315.82</v>
      </c>
      <c r="G56" s="165">
        <f aca="true" t="shared" si="13" ref="G56:P56">SUM(G57:G60)</f>
        <v>0</v>
      </c>
      <c r="H56" s="165">
        <f t="shared" si="13"/>
        <v>0</v>
      </c>
      <c r="I56" s="165">
        <f t="shared" si="13"/>
        <v>0</v>
      </c>
      <c r="J56" s="165">
        <f t="shared" si="13"/>
        <v>0</v>
      </c>
      <c r="K56" s="165">
        <f t="shared" si="13"/>
        <v>0</v>
      </c>
      <c r="L56" s="165">
        <f t="shared" si="13"/>
        <v>0</v>
      </c>
      <c r="M56" s="165">
        <f t="shared" si="13"/>
        <v>43487180.56</v>
      </c>
      <c r="N56" s="165">
        <f t="shared" si="13"/>
        <v>0</v>
      </c>
      <c r="O56" s="165">
        <f t="shared" si="13"/>
        <v>10052135.26</v>
      </c>
      <c r="P56" s="175">
        <f t="shared" si="13"/>
        <v>0</v>
      </c>
    </row>
    <row r="57" spans="1:16" ht="14.25">
      <c r="A57" s="184" t="s">
        <v>279</v>
      </c>
      <c r="B57" s="19" t="s">
        <v>29</v>
      </c>
      <c r="C57" s="178" t="s">
        <v>280</v>
      </c>
      <c r="D57" s="76">
        <f>F57+P57-E57</f>
        <v>39470248.29</v>
      </c>
      <c r="E57" s="71"/>
      <c r="F57" s="77">
        <f>H57+I57+J57+M57+O57+K57+L57+N57-G57</f>
        <v>39470248.29</v>
      </c>
      <c r="G57" s="71"/>
      <c r="H57" s="73"/>
      <c r="I57" s="73"/>
      <c r="J57" s="71"/>
      <c r="K57" s="71"/>
      <c r="L57" s="71"/>
      <c r="M57" s="71">
        <v>31943119.7</v>
      </c>
      <c r="N57" s="71"/>
      <c r="O57" s="71">
        <v>7527128.59</v>
      </c>
      <c r="P57" s="74"/>
    </row>
    <row r="58" spans="1:16" ht="22.5">
      <c r="A58" s="184" t="s">
        <v>281</v>
      </c>
      <c r="B58" s="19" t="s">
        <v>29</v>
      </c>
      <c r="C58" s="178" t="s">
        <v>282</v>
      </c>
      <c r="D58" s="76">
        <f>F58+P58-E58</f>
        <v>2285700</v>
      </c>
      <c r="E58" s="71"/>
      <c r="F58" s="77">
        <f>H58+I58+J58+M58+O58+K58+L58+N58-G58</f>
        <v>2285700</v>
      </c>
      <c r="G58" s="71"/>
      <c r="H58" s="73"/>
      <c r="I58" s="73"/>
      <c r="J58" s="71"/>
      <c r="K58" s="71"/>
      <c r="L58" s="71"/>
      <c r="M58" s="71">
        <v>2005000</v>
      </c>
      <c r="N58" s="71"/>
      <c r="O58" s="71">
        <v>280700</v>
      </c>
      <c r="P58" s="74"/>
    </row>
    <row r="59" spans="1:16" ht="14.25">
      <c r="A59" s="184" t="s">
        <v>283</v>
      </c>
      <c r="B59" s="19" t="s">
        <v>29</v>
      </c>
      <c r="C59" s="178" t="s">
        <v>284</v>
      </c>
      <c r="D59" s="76">
        <f>F59+P59-E59</f>
        <v>11783367.53</v>
      </c>
      <c r="E59" s="71"/>
      <c r="F59" s="77">
        <f>H59+I59+J59+M59+O59+K59+L59+N59-G59</f>
        <v>11783367.53</v>
      </c>
      <c r="G59" s="71"/>
      <c r="H59" s="73"/>
      <c r="I59" s="73"/>
      <c r="J59" s="71"/>
      <c r="K59" s="71"/>
      <c r="L59" s="71"/>
      <c r="M59" s="71">
        <v>9539060.86</v>
      </c>
      <c r="N59" s="71"/>
      <c r="O59" s="71">
        <v>2244306.67</v>
      </c>
      <c r="P59" s="74"/>
    </row>
    <row r="60" spans="1:16" ht="14.25" hidden="1">
      <c r="A60" s="188"/>
      <c r="B60" s="19"/>
      <c r="C60" s="16"/>
      <c r="D60" s="76"/>
      <c r="E60" s="71"/>
      <c r="F60" s="77"/>
      <c r="G60" s="71"/>
      <c r="H60" s="73"/>
      <c r="I60" s="73"/>
      <c r="J60" s="71"/>
      <c r="K60" s="71"/>
      <c r="L60" s="71"/>
      <c r="M60" s="71"/>
      <c r="N60" s="71"/>
      <c r="O60" s="71"/>
      <c r="P60" s="74"/>
    </row>
    <row r="61" spans="1:16" ht="22.5">
      <c r="A61" s="183" t="s">
        <v>157</v>
      </c>
      <c r="B61" s="32" t="s">
        <v>31</v>
      </c>
      <c r="C61" s="18" t="s">
        <v>35</v>
      </c>
      <c r="D61" s="76">
        <f aca="true" t="shared" si="14" ref="D61:D68">F61+P61-E61</f>
        <v>66147422.07</v>
      </c>
      <c r="E61" s="167">
        <f>SUM(E62:E69)</f>
        <v>0</v>
      </c>
      <c r="F61" s="77">
        <f aca="true" t="shared" si="15" ref="F61:F68">H61+I61+J61+M61+O61+K61+L61+N61-G61</f>
        <v>66147422.07</v>
      </c>
      <c r="G61" s="167">
        <f aca="true" t="shared" si="16" ref="G61:P61">SUM(G62:G69)</f>
        <v>0</v>
      </c>
      <c r="H61" s="167">
        <f t="shared" si="16"/>
        <v>0</v>
      </c>
      <c r="I61" s="167">
        <f t="shared" si="16"/>
        <v>0</v>
      </c>
      <c r="J61" s="167">
        <f t="shared" si="16"/>
        <v>0</v>
      </c>
      <c r="K61" s="167">
        <f t="shared" si="16"/>
        <v>0</v>
      </c>
      <c r="L61" s="167">
        <f t="shared" si="16"/>
        <v>0</v>
      </c>
      <c r="M61" s="167">
        <f t="shared" si="16"/>
        <v>23854193.14</v>
      </c>
      <c r="N61" s="167">
        <f t="shared" si="16"/>
        <v>27187872.35</v>
      </c>
      <c r="O61" s="167">
        <f t="shared" si="16"/>
        <v>15105356.58</v>
      </c>
      <c r="P61" s="177">
        <f t="shared" si="16"/>
        <v>0</v>
      </c>
    </row>
    <row r="62" spans="1:16" ht="14.25">
      <c r="A62" s="184" t="s">
        <v>265</v>
      </c>
      <c r="B62" s="19" t="s">
        <v>31</v>
      </c>
      <c r="C62" s="178" t="s">
        <v>266</v>
      </c>
      <c r="D62" s="76">
        <f t="shared" si="14"/>
        <v>880215.57</v>
      </c>
      <c r="E62" s="71"/>
      <c r="F62" s="77">
        <f t="shared" si="15"/>
        <v>880215.57</v>
      </c>
      <c r="G62" s="71"/>
      <c r="H62" s="73"/>
      <c r="I62" s="73"/>
      <c r="J62" s="71"/>
      <c r="K62" s="71"/>
      <c r="L62" s="71"/>
      <c r="M62" s="71">
        <v>654579.59</v>
      </c>
      <c r="N62" s="71"/>
      <c r="O62" s="71">
        <v>225635.98</v>
      </c>
      <c r="P62" s="74"/>
    </row>
    <row r="63" spans="1:16" ht="14.25">
      <c r="A63" s="184" t="s">
        <v>267</v>
      </c>
      <c r="B63" s="19" t="s">
        <v>31</v>
      </c>
      <c r="C63" s="178" t="s">
        <v>268</v>
      </c>
      <c r="D63" s="76">
        <f t="shared" si="14"/>
        <v>10167750.99</v>
      </c>
      <c r="E63" s="71"/>
      <c r="F63" s="77">
        <f t="shared" si="15"/>
        <v>10167750.99</v>
      </c>
      <c r="G63" s="71"/>
      <c r="H63" s="73"/>
      <c r="I63" s="73"/>
      <c r="J63" s="71"/>
      <c r="K63" s="71"/>
      <c r="L63" s="71"/>
      <c r="M63" s="71">
        <v>10164750.99</v>
      </c>
      <c r="N63" s="71"/>
      <c r="O63" s="71">
        <v>3000</v>
      </c>
      <c r="P63" s="74"/>
    </row>
    <row r="64" spans="1:16" ht="14.25">
      <c r="A64" s="184" t="s">
        <v>269</v>
      </c>
      <c r="B64" s="19" t="s">
        <v>31</v>
      </c>
      <c r="C64" s="178" t="s">
        <v>270</v>
      </c>
      <c r="D64" s="76">
        <f t="shared" si="14"/>
        <v>13069884.02</v>
      </c>
      <c r="E64" s="71"/>
      <c r="F64" s="77">
        <f t="shared" si="15"/>
        <v>13069884.02</v>
      </c>
      <c r="G64" s="71"/>
      <c r="H64" s="73"/>
      <c r="I64" s="73"/>
      <c r="J64" s="71"/>
      <c r="K64" s="71"/>
      <c r="L64" s="71"/>
      <c r="M64" s="71">
        <v>2253548.35</v>
      </c>
      <c r="N64" s="71">
        <v>4615831.9</v>
      </c>
      <c r="O64" s="71">
        <v>6200503.77</v>
      </c>
      <c r="P64" s="74"/>
    </row>
    <row r="65" spans="1:16" ht="45">
      <c r="A65" s="184" t="s">
        <v>271</v>
      </c>
      <c r="B65" s="19" t="s">
        <v>31</v>
      </c>
      <c r="C65" s="178" t="s">
        <v>272</v>
      </c>
      <c r="D65" s="76">
        <f t="shared" si="14"/>
        <v>20000</v>
      </c>
      <c r="E65" s="71"/>
      <c r="F65" s="77">
        <f t="shared" si="15"/>
        <v>20000</v>
      </c>
      <c r="G65" s="71"/>
      <c r="H65" s="73"/>
      <c r="I65" s="73"/>
      <c r="J65" s="71"/>
      <c r="K65" s="71"/>
      <c r="L65" s="71"/>
      <c r="M65" s="71"/>
      <c r="N65" s="71">
        <v>20000</v>
      </c>
      <c r="O65" s="71"/>
      <c r="P65" s="74"/>
    </row>
    <row r="66" spans="1:16" ht="14.25">
      <c r="A66" s="184" t="s">
        <v>273</v>
      </c>
      <c r="B66" s="19" t="s">
        <v>31</v>
      </c>
      <c r="C66" s="178" t="s">
        <v>274</v>
      </c>
      <c r="D66" s="76">
        <f t="shared" si="14"/>
        <v>25379987.78</v>
      </c>
      <c r="E66" s="71"/>
      <c r="F66" s="77">
        <f t="shared" si="15"/>
        <v>25379987.78</v>
      </c>
      <c r="G66" s="71"/>
      <c r="H66" s="73"/>
      <c r="I66" s="73"/>
      <c r="J66" s="71"/>
      <c r="K66" s="71"/>
      <c r="L66" s="71"/>
      <c r="M66" s="71">
        <v>4218140.18</v>
      </c>
      <c r="N66" s="71">
        <v>15471177</v>
      </c>
      <c r="O66" s="71">
        <v>5690670.6</v>
      </c>
      <c r="P66" s="74"/>
    </row>
    <row r="67" spans="1:16" ht="14.25">
      <c r="A67" s="184" t="s">
        <v>275</v>
      </c>
      <c r="B67" s="19" t="s">
        <v>31</v>
      </c>
      <c r="C67" s="178" t="s">
        <v>276</v>
      </c>
      <c r="D67" s="76">
        <f t="shared" si="14"/>
        <v>16600301.22</v>
      </c>
      <c r="E67" s="71"/>
      <c r="F67" s="77">
        <f t="shared" si="15"/>
        <v>16600301.22</v>
      </c>
      <c r="G67" s="71"/>
      <c r="H67" s="73"/>
      <c r="I67" s="73"/>
      <c r="J67" s="71"/>
      <c r="K67" s="71"/>
      <c r="L67" s="71"/>
      <c r="M67" s="71">
        <v>6551977.74</v>
      </c>
      <c r="N67" s="71">
        <v>7078364.45</v>
      </c>
      <c r="O67" s="71">
        <v>2969959.03</v>
      </c>
      <c r="P67" s="74"/>
    </row>
    <row r="68" spans="1:16" ht="14.25">
      <c r="A68" s="184" t="s">
        <v>277</v>
      </c>
      <c r="B68" s="19" t="s">
        <v>31</v>
      </c>
      <c r="C68" s="178" t="s">
        <v>278</v>
      </c>
      <c r="D68" s="76">
        <f t="shared" si="14"/>
        <v>29282.49</v>
      </c>
      <c r="E68" s="71"/>
      <c r="F68" s="77">
        <f t="shared" si="15"/>
        <v>29282.49</v>
      </c>
      <c r="G68" s="71"/>
      <c r="H68" s="73"/>
      <c r="I68" s="73"/>
      <c r="J68" s="71"/>
      <c r="K68" s="71"/>
      <c r="L68" s="71"/>
      <c r="M68" s="71">
        <v>11196.29</v>
      </c>
      <c r="N68" s="71">
        <v>2499</v>
      </c>
      <c r="O68" s="71">
        <v>15587.2</v>
      </c>
      <c r="P68" s="74"/>
    </row>
    <row r="69" spans="1:16" ht="14.25" hidden="1">
      <c r="A69" s="188"/>
      <c r="B69" s="19"/>
      <c r="C69" s="16"/>
      <c r="D69" s="76"/>
      <c r="E69" s="71"/>
      <c r="F69" s="77"/>
      <c r="G69" s="71"/>
      <c r="H69" s="73"/>
      <c r="I69" s="73"/>
      <c r="J69" s="71"/>
      <c r="K69" s="71"/>
      <c r="L69" s="71"/>
      <c r="M69" s="71"/>
      <c r="N69" s="71"/>
      <c r="O69" s="71"/>
      <c r="P69" s="74"/>
    </row>
    <row r="70" spans="1:16" ht="33.75">
      <c r="A70" s="189" t="s">
        <v>158</v>
      </c>
      <c r="B70" s="17" t="s">
        <v>36</v>
      </c>
      <c r="C70" s="44" t="s">
        <v>37</v>
      </c>
      <c r="D70" s="76">
        <f>F70+P70-E70</f>
        <v>223770.01</v>
      </c>
      <c r="E70" s="165">
        <f>SUM(E71:E72)</f>
        <v>0</v>
      </c>
      <c r="F70" s="77">
        <f>H70+I70+J70+M70+O70+K70+L70+N70-G70</f>
        <v>223770.01</v>
      </c>
      <c r="G70" s="165">
        <f aca="true" t="shared" si="17" ref="G70:P70">SUM(G71:G72)</f>
        <v>0</v>
      </c>
      <c r="H70" s="165">
        <f t="shared" si="17"/>
        <v>0</v>
      </c>
      <c r="I70" s="165">
        <f t="shared" si="17"/>
        <v>0</v>
      </c>
      <c r="J70" s="165">
        <f t="shared" si="17"/>
        <v>0</v>
      </c>
      <c r="K70" s="165">
        <f t="shared" si="17"/>
        <v>0</v>
      </c>
      <c r="L70" s="165">
        <f t="shared" si="17"/>
        <v>0</v>
      </c>
      <c r="M70" s="165">
        <f t="shared" si="17"/>
        <v>223770.01</v>
      </c>
      <c r="N70" s="165">
        <f t="shared" si="17"/>
        <v>0</v>
      </c>
      <c r="O70" s="165">
        <f t="shared" si="17"/>
        <v>0</v>
      </c>
      <c r="P70" s="175">
        <f t="shared" si="17"/>
        <v>0</v>
      </c>
    </row>
    <row r="71" spans="1:16" ht="14.25">
      <c r="A71" s="184" t="s">
        <v>263</v>
      </c>
      <c r="B71" s="19" t="s">
        <v>36</v>
      </c>
      <c r="C71" s="178" t="s">
        <v>264</v>
      </c>
      <c r="D71" s="76">
        <f>F71+P71-E71</f>
        <v>223770.01</v>
      </c>
      <c r="E71" s="103"/>
      <c r="F71" s="77">
        <f>H71+I71+J71+M71+O71+K71+L71+N71-G71</f>
        <v>223770.01</v>
      </c>
      <c r="G71" s="71"/>
      <c r="H71" s="73"/>
      <c r="I71" s="73"/>
      <c r="J71" s="71"/>
      <c r="K71" s="71"/>
      <c r="L71" s="71"/>
      <c r="M71" s="71">
        <v>223770.01</v>
      </c>
      <c r="N71" s="71"/>
      <c r="O71" s="71"/>
      <c r="P71" s="74"/>
    </row>
    <row r="72" spans="1:16" ht="14.25" hidden="1">
      <c r="A72" s="188"/>
      <c r="B72" s="19"/>
      <c r="C72" s="16"/>
      <c r="D72" s="76"/>
      <c r="E72" s="103"/>
      <c r="F72" s="77"/>
      <c r="G72" s="71"/>
      <c r="H72" s="73"/>
      <c r="I72" s="73"/>
      <c r="J72" s="71"/>
      <c r="K72" s="71"/>
      <c r="L72" s="71"/>
      <c r="M72" s="71"/>
      <c r="N72" s="71"/>
      <c r="O72" s="71"/>
      <c r="P72" s="74"/>
    </row>
    <row r="73" spans="1:16" ht="33.75">
      <c r="A73" s="183" t="s">
        <v>159</v>
      </c>
      <c r="B73" s="17" t="s">
        <v>34</v>
      </c>
      <c r="C73" s="18" t="s">
        <v>38</v>
      </c>
      <c r="D73" s="76">
        <f>F73+P73-E73</f>
        <v>163669131.9</v>
      </c>
      <c r="E73" s="165">
        <f>SUM(E74:E76)</f>
        <v>0</v>
      </c>
      <c r="F73" s="77">
        <f>H73+I73+J73+M73+O73+K73+L73+N73-G73</f>
        <v>163669131.9</v>
      </c>
      <c r="G73" s="165">
        <f aca="true" t="shared" si="18" ref="G73:P73">SUM(G74:G76)</f>
        <v>0</v>
      </c>
      <c r="H73" s="165">
        <f t="shared" si="18"/>
        <v>0</v>
      </c>
      <c r="I73" s="165">
        <f t="shared" si="18"/>
        <v>0</v>
      </c>
      <c r="J73" s="165">
        <f t="shared" si="18"/>
        <v>0</v>
      </c>
      <c r="K73" s="165">
        <f t="shared" si="18"/>
        <v>0</v>
      </c>
      <c r="L73" s="165">
        <f t="shared" si="18"/>
        <v>0</v>
      </c>
      <c r="M73" s="165">
        <f t="shared" si="18"/>
        <v>162703331.9</v>
      </c>
      <c r="N73" s="165">
        <f t="shared" si="18"/>
        <v>965800</v>
      </c>
      <c r="O73" s="165">
        <f t="shared" si="18"/>
        <v>0</v>
      </c>
      <c r="P73" s="175">
        <f t="shared" si="18"/>
        <v>0</v>
      </c>
    </row>
    <row r="74" spans="1:16" ht="33.75">
      <c r="A74" s="187" t="s">
        <v>259</v>
      </c>
      <c r="B74" s="19" t="s">
        <v>34</v>
      </c>
      <c r="C74" s="178" t="s">
        <v>260</v>
      </c>
      <c r="D74" s="76">
        <f>F74+P74-E74</f>
        <v>162694639.22</v>
      </c>
      <c r="E74" s="73"/>
      <c r="F74" s="77">
        <f>H74+I74+J74+M74+O74+K74+L74+N74-G74</f>
        <v>162694639.22</v>
      </c>
      <c r="G74" s="73"/>
      <c r="H74" s="73"/>
      <c r="I74" s="73"/>
      <c r="J74" s="73"/>
      <c r="K74" s="73"/>
      <c r="L74" s="73"/>
      <c r="M74" s="73">
        <v>162694639.22</v>
      </c>
      <c r="N74" s="73"/>
      <c r="O74" s="73"/>
      <c r="P74" s="74"/>
    </row>
    <row r="75" spans="1:16" ht="45">
      <c r="A75" s="187" t="s">
        <v>261</v>
      </c>
      <c r="B75" s="19" t="s">
        <v>34</v>
      </c>
      <c r="C75" s="178" t="s">
        <v>262</v>
      </c>
      <c r="D75" s="76">
        <f>F75+P75-E75</f>
        <v>974492.68</v>
      </c>
      <c r="E75" s="73"/>
      <c r="F75" s="77">
        <f>H75+I75+J75+M75+O75+K75+L75+N75-G75</f>
        <v>974492.68</v>
      </c>
      <c r="G75" s="73"/>
      <c r="H75" s="73"/>
      <c r="I75" s="73"/>
      <c r="J75" s="73"/>
      <c r="K75" s="73"/>
      <c r="L75" s="73"/>
      <c r="M75" s="73">
        <v>8692.68</v>
      </c>
      <c r="N75" s="73">
        <v>965800</v>
      </c>
      <c r="O75" s="73"/>
      <c r="P75" s="74"/>
    </row>
    <row r="76" spans="1:16" ht="14.25" hidden="1">
      <c r="A76" s="188"/>
      <c r="B76" s="19"/>
      <c r="C76" s="20"/>
      <c r="D76" s="76"/>
      <c r="E76" s="73"/>
      <c r="F76" s="77"/>
      <c r="G76" s="73"/>
      <c r="H76" s="73"/>
      <c r="I76" s="73"/>
      <c r="J76" s="73"/>
      <c r="K76" s="73"/>
      <c r="L76" s="73"/>
      <c r="M76" s="73"/>
      <c r="N76" s="73"/>
      <c r="O76" s="73"/>
      <c r="P76" s="74"/>
    </row>
    <row r="77" spans="1:16" ht="22.5">
      <c r="A77" s="183" t="s">
        <v>160</v>
      </c>
      <c r="B77" s="17" t="s">
        <v>37</v>
      </c>
      <c r="C77" s="44" t="s">
        <v>39</v>
      </c>
      <c r="D77" s="76">
        <f>F77+P77-E77</f>
        <v>0</v>
      </c>
      <c r="E77" s="166">
        <f>SUM(E78:E79)</f>
        <v>0</v>
      </c>
      <c r="F77" s="77">
        <f>H77+I77+J77+M77+O77+K77+L77+N77-G77</f>
        <v>0</v>
      </c>
      <c r="G77" s="166">
        <f aca="true" t="shared" si="19" ref="G77:P77">SUM(G78:G79)</f>
        <v>23829434.79</v>
      </c>
      <c r="H77" s="166">
        <f t="shared" si="19"/>
        <v>0</v>
      </c>
      <c r="I77" s="166">
        <f t="shared" si="19"/>
        <v>0</v>
      </c>
      <c r="J77" s="166">
        <f t="shared" si="19"/>
        <v>0</v>
      </c>
      <c r="K77" s="166">
        <f t="shared" si="19"/>
        <v>0</v>
      </c>
      <c r="L77" s="166">
        <f t="shared" si="19"/>
        <v>0</v>
      </c>
      <c r="M77" s="166">
        <f t="shared" si="19"/>
        <v>23265464.79</v>
      </c>
      <c r="N77" s="166">
        <f t="shared" si="19"/>
        <v>247550</v>
      </c>
      <c r="O77" s="166">
        <f t="shared" si="19"/>
        <v>316420</v>
      </c>
      <c r="P77" s="175">
        <f t="shared" si="19"/>
        <v>0</v>
      </c>
    </row>
    <row r="78" spans="1:16" ht="33.75">
      <c r="A78" s="187" t="s">
        <v>257</v>
      </c>
      <c r="B78" s="15" t="s">
        <v>37</v>
      </c>
      <c r="C78" s="180" t="s">
        <v>258</v>
      </c>
      <c r="D78" s="72">
        <f>F78+P78-E78</f>
        <v>0</v>
      </c>
      <c r="E78" s="84"/>
      <c r="F78" s="72">
        <f>H78+I78+J78+M78+O78+K78+L78+N78-G78</f>
        <v>0</v>
      </c>
      <c r="G78" s="84">
        <v>23829434.79</v>
      </c>
      <c r="H78" s="78"/>
      <c r="I78" s="78"/>
      <c r="J78" s="84"/>
      <c r="K78" s="84"/>
      <c r="L78" s="84"/>
      <c r="M78" s="84">
        <v>23265464.79</v>
      </c>
      <c r="N78" s="84">
        <v>247550</v>
      </c>
      <c r="O78" s="84">
        <v>316420</v>
      </c>
      <c r="P78" s="79"/>
    </row>
    <row r="79" spans="1:16" ht="14.25" hidden="1">
      <c r="A79" s="188"/>
      <c r="B79" s="19"/>
      <c r="C79" s="26"/>
      <c r="D79" s="72"/>
      <c r="E79" s="71"/>
      <c r="F79" s="72"/>
      <c r="G79" s="71"/>
      <c r="H79" s="73"/>
      <c r="I79" s="73"/>
      <c r="J79" s="71"/>
      <c r="K79" s="71"/>
      <c r="L79" s="71"/>
      <c r="M79" s="71"/>
      <c r="N79" s="71"/>
      <c r="O79" s="71"/>
      <c r="P79" s="74"/>
    </row>
    <row r="80" spans="1:16" ht="22.5">
      <c r="A80" s="183" t="s">
        <v>161</v>
      </c>
      <c r="B80" s="32" t="s">
        <v>38</v>
      </c>
      <c r="C80" s="25" t="s">
        <v>40</v>
      </c>
      <c r="D80" s="72">
        <f>F80+P80-E80</f>
        <v>7458265.59</v>
      </c>
      <c r="E80" s="173">
        <f>SUM(E81:E85)</f>
        <v>0</v>
      </c>
      <c r="F80" s="72">
        <f>H80+I80+J80+M80+O80+K80+L80+N80-G80</f>
        <v>7458265.59</v>
      </c>
      <c r="G80" s="173">
        <f aca="true" t="shared" si="20" ref="G80:P80">SUM(G81:G85)</f>
        <v>0</v>
      </c>
      <c r="H80" s="173">
        <f t="shared" si="20"/>
        <v>0</v>
      </c>
      <c r="I80" s="173">
        <f t="shared" si="20"/>
        <v>0</v>
      </c>
      <c r="J80" s="173">
        <f t="shared" si="20"/>
        <v>0</v>
      </c>
      <c r="K80" s="173">
        <f t="shared" si="20"/>
        <v>0</v>
      </c>
      <c r="L80" s="173">
        <f t="shared" si="20"/>
        <v>0</v>
      </c>
      <c r="M80" s="173">
        <f t="shared" si="20"/>
        <v>6649633.73</v>
      </c>
      <c r="N80" s="173">
        <f t="shared" si="20"/>
        <v>142441.56</v>
      </c>
      <c r="O80" s="173">
        <f t="shared" si="20"/>
        <v>666190.3</v>
      </c>
      <c r="P80" s="177">
        <f t="shared" si="20"/>
        <v>0</v>
      </c>
    </row>
    <row r="81" spans="1:16" ht="22.5">
      <c r="A81" s="184" t="s">
        <v>249</v>
      </c>
      <c r="B81" s="210" t="s">
        <v>38</v>
      </c>
      <c r="C81" s="211" t="s">
        <v>250</v>
      </c>
      <c r="D81" s="77">
        <f>F81+P81-E81</f>
        <v>4218928.79</v>
      </c>
      <c r="E81" s="71"/>
      <c r="F81" s="76">
        <f>H81+I81+J81+M81+O81+K81+L81+N81-G81</f>
        <v>4218928.79</v>
      </c>
      <c r="G81" s="71"/>
      <c r="H81" s="73"/>
      <c r="I81" s="73"/>
      <c r="J81" s="71"/>
      <c r="K81" s="71"/>
      <c r="L81" s="71"/>
      <c r="M81" s="71">
        <v>4218928.79</v>
      </c>
      <c r="N81" s="71"/>
      <c r="O81" s="71"/>
      <c r="P81" s="74"/>
    </row>
    <row r="82" spans="1:16" ht="33.75">
      <c r="A82" s="184" t="s">
        <v>251</v>
      </c>
      <c r="B82" s="210" t="s">
        <v>38</v>
      </c>
      <c r="C82" s="211" t="s">
        <v>252</v>
      </c>
      <c r="D82" s="77">
        <f>F82+P82-E82</f>
        <v>2858007.35</v>
      </c>
      <c r="E82" s="71"/>
      <c r="F82" s="76">
        <f>H82+I82+J82+M82+O82+K82+L82+N82-G82</f>
        <v>2858007.35</v>
      </c>
      <c r="G82" s="71"/>
      <c r="H82" s="73"/>
      <c r="I82" s="73"/>
      <c r="J82" s="71"/>
      <c r="K82" s="71"/>
      <c r="L82" s="71"/>
      <c r="M82" s="71">
        <v>2208620.95</v>
      </c>
      <c r="N82" s="71">
        <v>142441.56</v>
      </c>
      <c r="O82" s="71">
        <v>506944.84</v>
      </c>
      <c r="P82" s="74"/>
    </row>
    <row r="83" spans="1:16" ht="22.5">
      <c r="A83" s="184" t="s">
        <v>253</v>
      </c>
      <c r="B83" s="210" t="s">
        <v>38</v>
      </c>
      <c r="C83" s="211" t="s">
        <v>254</v>
      </c>
      <c r="D83" s="77">
        <f>F83+P83-E83</f>
        <v>261029.45</v>
      </c>
      <c r="E83" s="71"/>
      <c r="F83" s="76">
        <f>H83+I83+J83+M83+O83+K83+L83+N83-G83</f>
        <v>261029.45</v>
      </c>
      <c r="G83" s="71"/>
      <c r="H83" s="73"/>
      <c r="I83" s="73"/>
      <c r="J83" s="71"/>
      <c r="K83" s="71"/>
      <c r="L83" s="71"/>
      <c r="M83" s="71">
        <v>222083.99</v>
      </c>
      <c r="N83" s="71"/>
      <c r="O83" s="71">
        <v>38945.46</v>
      </c>
      <c r="P83" s="74"/>
    </row>
    <row r="84" spans="1:16" ht="22.5">
      <c r="A84" s="184" t="s">
        <v>255</v>
      </c>
      <c r="B84" s="210" t="s">
        <v>38</v>
      </c>
      <c r="C84" s="211" t="s">
        <v>256</v>
      </c>
      <c r="D84" s="77">
        <f>F84+P84-E84</f>
        <v>120300</v>
      </c>
      <c r="E84" s="71"/>
      <c r="F84" s="76">
        <f>H84+I84+J84+M84+O84+K84+L84+N84-G84</f>
        <v>120300</v>
      </c>
      <c r="G84" s="71"/>
      <c r="H84" s="73"/>
      <c r="I84" s="73"/>
      <c r="J84" s="71"/>
      <c r="K84" s="71"/>
      <c r="L84" s="71"/>
      <c r="M84" s="71"/>
      <c r="N84" s="71"/>
      <c r="O84" s="71">
        <v>120300</v>
      </c>
      <c r="P84" s="74"/>
    </row>
    <row r="85" spans="1:16" ht="14.25" hidden="1">
      <c r="A85" s="188"/>
      <c r="B85" s="191"/>
      <c r="C85" s="192"/>
      <c r="D85" s="77"/>
      <c r="E85" s="71"/>
      <c r="F85" s="76"/>
      <c r="G85" s="71"/>
      <c r="H85" s="73"/>
      <c r="I85" s="73"/>
      <c r="J85" s="71"/>
      <c r="K85" s="71"/>
      <c r="L85" s="71"/>
      <c r="M85" s="71"/>
      <c r="N85" s="71"/>
      <c r="O85" s="71"/>
      <c r="P85" s="74"/>
    </row>
    <row r="86" spans="1:16" ht="22.5">
      <c r="A86" s="183" t="s">
        <v>162</v>
      </c>
      <c r="B86" s="32" t="s">
        <v>39</v>
      </c>
      <c r="C86" s="25" t="s">
        <v>41</v>
      </c>
      <c r="D86" s="77">
        <f>F86+P86-E86</f>
        <v>4179122.24</v>
      </c>
      <c r="E86" s="166">
        <f>SUM(E87:E89)</f>
        <v>0</v>
      </c>
      <c r="F86" s="76">
        <f>H86+I86+J86+M86+O86+K86+L86+N86-G86</f>
        <v>4179122.24</v>
      </c>
      <c r="G86" s="166">
        <f aca="true" t="shared" si="21" ref="G86:P86">SUM(G87:G89)</f>
        <v>0</v>
      </c>
      <c r="H86" s="166">
        <f t="shared" si="21"/>
        <v>0</v>
      </c>
      <c r="I86" s="166">
        <f t="shared" si="21"/>
        <v>0</v>
      </c>
      <c r="J86" s="166">
        <f t="shared" si="21"/>
        <v>0</v>
      </c>
      <c r="K86" s="166">
        <f t="shared" si="21"/>
        <v>0</v>
      </c>
      <c r="L86" s="166">
        <f t="shared" si="21"/>
        <v>0</v>
      </c>
      <c r="M86" s="166">
        <f t="shared" si="21"/>
        <v>1454992.6</v>
      </c>
      <c r="N86" s="166">
        <f t="shared" si="21"/>
        <v>273858.15</v>
      </c>
      <c r="O86" s="166">
        <f t="shared" si="21"/>
        <v>2450271.49</v>
      </c>
      <c r="P86" s="175">
        <f t="shared" si="21"/>
        <v>0</v>
      </c>
    </row>
    <row r="87" spans="1:16" ht="14.25">
      <c r="A87" s="184" t="s">
        <v>245</v>
      </c>
      <c r="B87" s="15" t="s">
        <v>39</v>
      </c>
      <c r="C87" s="179" t="s">
        <v>246</v>
      </c>
      <c r="D87" s="77">
        <f>F87+P87-E87</f>
        <v>1553841.25</v>
      </c>
      <c r="E87" s="71"/>
      <c r="F87" s="76">
        <f>H87+I87+J87+M87+O87+K87+L87+N87-G87</f>
        <v>1553841.25</v>
      </c>
      <c r="G87" s="71"/>
      <c r="H87" s="73"/>
      <c r="I87" s="73"/>
      <c r="J87" s="71"/>
      <c r="K87" s="71"/>
      <c r="L87" s="71"/>
      <c r="M87" s="71">
        <v>361867.3</v>
      </c>
      <c r="N87" s="71">
        <v>126940.5</v>
      </c>
      <c r="O87" s="71">
        <v>1065033.45</v>
      </c>
      <c r="P87" s="74"/>
    </row>
    <row r="88" spans="1:16" ht="14.25">
      <c r="A88" s="184" t="s">
        <v>247</v>
      </c>
      <c r="B88" s="15" t="s">
        <v>39</v>
      </c>
      <c r="C88" s="179" t="s">
        <v>248</v>
      </c>
      <c r="D88" s="77">
        <f>F88+P88-E88</f>
        <v>2625280.99</v>
      </c>
      <c r="E88" s="71"/>
      <c r="F88" s="76">
        <f>H88+I88+J88+M88+O88+K88+L88+N88-G88</f>
        <v>2625280.99</v>
      </c>
      <c r="G88" s="71"/>
      <c r="H88" s="73"/>
      <c r="I88" s="73"/>
      <c r="J88" s="71"/>
      <c r="K88" s="71"/>
      <c r="L88" s="71"/>
      <c r="M88" s="71">
        <v>1093125.3</v>
      </c>
      <c r="N88" s="71">
        <v>146917.65</v>
      </c>
      <c r="O88" s="71">
        <v>1385238.04</v>
      </c>
      <c r="P88" s="74"/>
    </row>
    <row r="89" spans="1:16" ht="14.25" hidden="1">
      <c r="A89" s="188"/>
      <c r="B89" s="15"/>
      <c r="C89" s="26"/>
      <c r="D89" s="77"/>
      <c r="E89" s="71"/>
      <c r="F89" s="76"/>
      <c r="G89" s="71"/>
      <c r="H89" s="73"/>
      <c r="I89" s="73"/>
      <c r="J89" s="71"/>
      <c r="K89" s="71"/>
      <c r="L89" s="71"/>
      <c r="M89" s="71"/>
      <c r="N89" s="71"/>
      <c r="O89" s="71"/>
      <c r="P89" s="74"/>
    </row>
    <row r="90" spans="1:16" ht="33.75">
      <c r="A90" s="189" t="s">
        <v>164</v>
      </c>
      <c r="B90" s="141" t="s">
        <v>40</v>
      </c>
      <c r="C90" s="142" t="s">
        <v>163</v>
      </c>
      <c r="D90" s="77">
        <f>F90+P90-E90</f>
        <v>17748051.77</v>
      </c>
      <c r="E90" s="166">
        <f>SUM(E91:E92)</f>
        <v>0</v>
      </c>
      <c r="F90" s="76">
        <f>H90+I90+J90+M90+O90+K90+L90+N90-G90</f>
        <v>17748051.77</v>
      </c>
      <c r="G90" s="166">
        <f aca="true" t="shared" si="22" ref="G90:P90">SUM(G91:G92)</f>
        <v>0</v>
      </c>
      <c r="H90" s="166">
        <f t="shared" si="22"/>
        <v>0</v>
      </c>
      <c r="I90" s="166">
        <f t="shared" si="22"/>
        <v>0</v>
      </c>
      <c r="J90" s="166">
        <f t="shared" si="22"/>
        <v>0</v>
      </c>
      <c r="K90" s="166">
        <f t="shared" si="22"/>
        <v>0</v>
      </c>
      <c r="L90" s="166">
        <f t="shared" si="22"/>
        <v>0</v>
      </c>
      <c r="M90" s="166">
        <f t="shared" si="22"/>
        <v>17711381.77</v>
      </c>
      <c r="N90" s="166">
        <f t="shared" si="22"/>
        <v>36670</v>
      </c>
      <c r="O90" s="166">
        <f t="shared" si="22"/>
        <v>0</v>
      </c>
      <c r="P90" s="175">
        <f t="shared" si="22"/>
        <v>0</v>
      </c>
    </row>
    <row r="91" spans="1:16" ht="33.75">
      <c r="A91" s="184" t="s">
        <v>243</v>
      </c>
      <c r="B91" s="15" t="s">
        <v>40</v>
      </c>
      <c r="C91" s="181" t="s">
        <v>244</v>
      </c>
      <c r="D91" s="72">
        <f>F91+P91-E91</f>
        <v>17748051.77</v>
      </c>
      <c r="E91" s="71"/>
      <c r="F91" s="76">
        <f>H91+I91+J91+M91+O91+K91+L91+N91-G91</f>
        <v>17748051.77</v>
      </c>
      <c r="G91" s="71"/>
      <c r="H91" s="73"/>
      <c r="I91" s="73"/>
      <c r="J91" s="71"/>
      <c r="K91" s="71"/>
      <c r="L91" s="71"/>
      <c r="M91" s="71">
        <v>17711381.77</v>
      </c>
      <c r="N91" s="71">
        <v>36670</v>
      </c>
      <c r="O91" s="71"/>
      <c r="P91" s="79"/>
    </row>
    <row r="92" spans="1:16" ht="14.25" hidden="1">
      <c r="A92" s="185"/>
      <c r="B92" s="19"/>
      <c r="C92" s="26"/>
      <c r="D92" s="72"/>
      <c r="E92" s="71"/>
      <c r="F92" s="76"/>
      <c r="G92" s="71"/>
      <c r="H92" s="73"/>
      <c r="I92" s="73"/>
      <c r="J92" s="71"/>
      <c r="K92" s="71"/>
      <c r="L92" s="71"/>
      <c r="M92" s="71"/>
      <c r="N92" s="71"/>
      <c r="O92" s="71"/>
      <c r="P92" s="79"/>
    </row>
    <row r="93" spans="1:16" ht="22.5">
      <c r="A93" s="189" t="s">
        <v>165</v>
      </c>
      <c r="B93" s="172" t="s">
        <v>41</v>
      </c>
      <c r="C93" s="142" t="s">
        <v>42</v>
      </c>
      <c r="D93" s="72">
        <f aca="true" t="shared" si="23" ref="D93:D99">F93+P93-E93</f>
        <v>1602577.96</v>
      </c>
      <c r="E93" s="166">
        <f>SUM(E94:E100)</f>
        <v>0</v>
      </c>
      <c r="F93" s="76">
        <f aca="true" t="shared" si="24" ref="F93:F99">H93+I93+J93+M93+O93+K93+L93+N93-G93</f>
        <v>1602577.96</v>
      </c>
      <c r="G93" s="166">
        <f aca="true" t="shared" si="25" ref="G93:P93">SUM(G94:G100)</f>
        <v>0</v>
      </c>
      <c r="H93" s="166">
        <f t="shared" si="25"/>
        <v>0</v>
      </c>
      <c r="I93" s="166">
        <f t="shared" si="25"/>
        <v>0</v>
      </c>
      <c r="J93" s="166">
        <f t="shared" si="25"/>
        <v>0</v>
      </c>
      <c r="K93" s="166">
        <f t="shared" si="25"/>
        <v>0</v>
      </c>
      <c r="L93" s="166">
        <f t="shared" si="25"/>
        <v>0</v>
      </c>
      <c r="M93" s="166">
        <f t="shared" si="25"/>
        <v>554875.71</v>
      </c>
      <c r="N93" s="166">
        <f t="shared" si="25"/>
        <v>350576</v>
      </c>
      <c r="O93" s="166">
        <f t="shared" si="25"/>
        <v>697126.25</v>
      </c>
      <c r="P93" s="175">
        <f t="shared" si="25"/>
        <v>0</v>
      </c>
    </row>
    <row r="94" spans="1:16" ht="14.25">
      <c r="A94" s="184" t="s">
        <v>232</v>
      </c>
      <c r="B94" s="19" t="s">
        <v>41</v>
      </c>
      <c r="C94" s="181" t="s">
        <v>231</v>
      </c>
      <c r="D94" s="72">
        <f t="shared" si="23"/>
        <v>70352</v>
      </c>
      <c r="E94" s="71"/>
      <c r="F94" s="76">
        <f t="shared" si="24"/>
        <v>70352</v>
      </c>
      <c r="G94" s="71"/>
      <c r="H94" s="73"/>
      <c r="I94" s="73"/>
      <c r="J94" s="71"/>
      <c r="K94" s="71"/>
      <c r="L94" s="71"/>
      <c r="M94" s="71">
        <v>25910</v>
      </c>
      <c r="N94" s="71"/>
      <c r="O94" s="71">
        <v>44442</v>
      </c>
      <c r="P94" s="79"/>
    </row>
    <row r="95" spans="1:16" ht="33.75">
      <c r="A95" s="184" t="s">
        <v>234</v>
      </c>
      <c r="B95" s="19" t="s">
        <v>41</v>
      </c>
      <c r="C95" s="181" t="s">
        <v>233</v>
      </c>
      <c r="D95" s="72">
        <f t="shared" si="23"/>
        <v>424.68</v>
      </c>
      <c r="E95" s="71"/>
      <c r="F95" s="76">
        <f t="shared" si="24"/>
        <v>424.68</v>
      </c>
      <c r="G95" s="71"/>
      <c r="H95" s="73"/>
      <c r="I95" s="73"/>
      <c r="J95" s="71"/>
      <c r="K95" s="71"/>
      <c r="L95" s="71"/>
      <c r="M95" s="71"/>
      <c r="N95" s="71"/>
      <c r="O95" s="71">
        <v>424.68</v>
      </c>
      <c r="P95" s="79"/>
    </row>
    <row r="96" spans="1:16" ht="33.75">
      <c r="A96" s="184" t="s">
        <v>236</v>
      </c>
      <c r="B96" s="19" t="s">
        <v>41</v>
      </c>
      <c r="C96" s="181" t="s">
        <v>235</v>
      </c>
      <c r="D96" s="72">
        <f t="shared" si="23"/>
        <v>3445.28</v>
      </c>
      <c r="E96" s="71"/>
      <c r="F96" s="76">
        <f t="shared" si="24"/>
        <v>3445.28</v>
      </c>
      <c r="G96" s="71"/>
      <c r="H96" s="73"/>
      <c r="I96" s="73"/>
      <c r="J96" s="71"/>
      <c r="K96" s="71"/>
      <c r="L96" s="71"/>
      <c r="M96" s="71">
        <v>501.71</v>
      </c>
      <c r="N96" s="71"/>
      <c r="O96" s="71">
        <v>2943.57</v>
      </c>
      <c r="P96" s="79"/>
    </row>
    <row r="97" spans="1:16" ht="14.25">
      <c r="A97" s="184" t="s">
        <v>238</v>
      </c>
      <c r="B97" s="19" t="s">
        <v>41</v>
      </c>
      <c r="C97" s="181" t="s">
        <v>237</v>
      </c>
      <c r="D97" s="72">
        <f t="shared" si="23"/>
        <v>400000</v>
      </c>
      <c r="E97" s="71"/>
      <c r="F97" s="76">
        <f t="shared" si="24"/>
        <v>400000</v>
      </c>
      <c r="G97" s="71"/>
      <c r="H97" s="73"/>
      <c r="I97" s="73"/>
      <c r="J97" s="71"/>
      <c r="K97" s="71"/>
      <c r="L97" s="71"/>
      <c r="M97" s="71">
        <v>400000</v>
      </c>
      <c r="N97" s="71"/>
      <c r="O97" s="71"/>
      <c r="P97" s="79"/>
    </row>
    <row r="98" spans="1:16" ht="22.5">
      <c r="A98" s="184" t="s">
        <v>240</v>
      </c>
      <c r="B98" s="19" t="s">
        <v>41</v>
      </c>
      <c r="C98" s="181" t="s">
        <v>239</v>
      </c>
      <c r="D98" s="72">
        <f t="shared" si="23"/>
        <v>35800</v>
      </c>
      <c r="E98" s="71"/>
      <c r="F98" s="76">
        <f t="shared" si="24"/>
        <v>35800</v>
      </c>
      <c r="G98" s="71"/>
      <c r="H98" s="73"/>
      <c r="I98" s="73"/>
      <c r="J98" s="71"/>
      <c r="K98" s="71"/>
      <c r="L98" s="71"/>
      <c r="M98" s="71">
        <v>8200</v>
      </c>
      <c r="N98" s="71">
        <v>27600</v>
      </c>
      <c r="O98" s="71"/>
      <c r="P98" s="79"/>
    </row>
    <row r="99" spans="1:16" ht="22.5">
      <c r="A99" s="184" t="s">
        <v>242</v>
      </c>
      <c r="B99" s="19" t="s">
        <v>41</v>
      </c>
      <c r="C99" s="181" t="s">
        <v>241</v>
      </c>
      <c r="D99" s="72">
        <f t="shared" si="23"/>
        <v>1092556</v>
      </c>
      <c r="E99" s="71"/>
      <c r="F99" s="76">
        <f t="shared" si="24"/>
        <v>1092556</v>
      </c>
      <c r="G99" s="71"/>
      <c r="H99" s="73"/>
      <c r="I99" s="73"/>
      <c r="J99" s="71"/>
      <c r="K99" s="71"/>
      <c r="L99" s="71"/>
      <c r="M99" s="71">
        <v>120264</v>
      </c>
      <c r="N99" s="71">
        <v>322976</v>
      </c>
      <c r="O99" s="71">
        <v>649316</v>
      </c>
      <c r="P99" s="79"/>
    </row>
    <row r="100" spans="1:16" ht="14.25" hidden="1">
      <c r="A100" s="185"/>
      <c r="B100" s="19"/>
      <c r="C100" s="26"/>
      <c r="D100" s="72"/>
      <c r="E100" s="71"/>
      <c r="F100" s="76"/>
      <c r="G100" s="71"/>
      <c r="H100" s="73"/>
      <c r="I100" s="73"/>
      <c r="J100" s="71"/>
      <c r="K100" s="71"/>
      <c r="L100" s="71"/>
      <c r="M100" s="71"/>
      <c r="N100" s="71"/>
      <c r="O100" s="71"/>
      <c r="P100" s="79"/>
    </row>
    <row r="101" spans="1:16" ht="22.5">
      <c r="A101" s="193" t="s">
        <v>166</v>
      </c>
      <c r="B101" s="24" t="s">
        <v>129</v>
      </c>
      <c r="C101" s="33"/>
      <c r="D101" s="72">
        <f>F101+P101-E101</f>
        <v>55165061.17</v>
      </c>
      <c r="E101" s="77">
        <f>E102-E103</f>
        <v>0</v>
      </c>
      <c r="F101" s="76">
        <f>H101+I101+J101+M101+O101+K101+L101+N101-G101</f>
        <v>55165061.17</v>
      </c>
      <c r="G101" s="77">
        <f aca="true" t="shared" si="26" ref="G101:P101">G102-G103</f>
        <v>0</v>
      </c>
      <c r="H101" s="77">
        <f t="shared" si="26"/>
        <v>0</v>
      </c>
      <c r="I101" s="77">
        <f t="shared" si="26"/>
        <v>0</v>
      </c>
      <c r="J101" s="77">
        <f t="shared" si="26"/>
        <v>0</v>
      </c>
      <c r="K101" s="77">
        <f t="shared" si="26"/>
        <v>0</v>
      </c>
      <c r="L101" s="77">
        <f t="shared" si="26"/>
        <v>0</v>
      </c>
      <c r="M101" s="77">
        <f t="shared" si="26"/>
        <v>44468213.45</v>
      </c>
      <c r="N101" s="77">
        <f t="shared" si="26"/>
        <v>-68758693.28</v>
      </c>
      <c r="O101" s="77">
        <f t="shared" si="26"/>
        <v>79455541</v>
      </c>
      <c r="P101" s="81">
        <f t="shared" si="26"/>
        <v>0</v>
      </c>
    </row>
    <row r="102" spans="1:16" ht="22.5">
      <c r="A102" s="194" t="s">
        <v>109</v>
      </c>
      <c r="B102" s="34" t="s">
        <v>130</v>
      </c>
      <c r="C102" s="35"/>
      <c r="D102" s="72">
        <f>F102+P102-E102</f>
        <v>55165061.17</v>
      </c>
      <c r="E102" s="88">
        <f>E13-E55</f>
        <v>0</v>
      </c>
      <c r="F102" s="76">
        <f>H102+I102+J102+M102+O102+K102+L102+N102-G102</f>
        <v>55165061.17</v>
      </c>
      <c r="G102" s="88">
        <f aca="true" t="shared" si="27" ref="G102:P102">G13-G55</f>
        <v>0</v>
      </c>
      <c r="H102" s="88">
        <f t="shared" si="27"/>
        <v>0</v>
      </c>
      <c r="I102" s="88">
        <f t="shared" si="27"/>
        <v>0</v>
      </c>
      <c r="J102" s="88">
        <f t="shared" si="27"/>
        <v>0</v>
      </c>
      <c r="K102" s="88">
        <f t="shared" si="27"/>
        <v>0</v>
      </c>
      <c r="L102" s="88">
        <f t="shared" si="27"/>
        <v>0</v>
      </c>
      <c r="M102" s="88">
        <f t="shared" si="27"/>
        <v>44468213.45</v>
      </c>
      <c r="N102" s="88">
        <f t="shared" si="27"/>
        <v>-68758693.28</v>
      </c>
      <c r="O102" s="88">
        <f t="shared" si="27"/>
        <v>79455541</v>
      </c>
      <c r="P102" s="89">
        <f t="shared" si="27"/>
        <v>0</v>
      </c>
    </row>
    <row r="103" spans="1:16" ht="15" thickBot="1">
      <c r="A103" s="186" t="s">
        <v>43</v>
      </c>
      <c r="B103" s="27" t="s">
        <v>131</v>
      </c>
      <c r="C103" s="130"/>
      <c r="D103" s="86">
        <f>F103+P103-E103</f>
        <v>0</v>
      </c>
      <c r="E103" s="133"/>
      <c r="F103" s="85">
        <f>H103+I103+J103+M103+O103+K103+L103+N103-G103</f>
        <v>0</v>
      </c>
      <c r="G103" s="133"/>
      <c r="H103" s="133"/>
      <c r="I103" s="133"/>
      <c r="J103" s="133"/>
      <c r="K103" s="133"/>
      <c r="L103" s="133"/>
      <c r="M103" s="133"/>
      <c r="N103" s="133"/>
      <c r="O103" s="133"/>
      <c r="P103" s="134"/>
    </row>
    <row r="104" spans="1:16" ht="14.2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161" t="s">
        <v>201</v>
      </c>
    </row>
    <row r="105" spans="1:16" ht="108">
      <c r="A105" s="60" t="s">
        <v>16</v>
      </c>
      <c r="B105" s="58" t="s">
        <v>105</v>
      </c>
      <c r="C105" s="58" t="s">
        <v>9</v>
      </c>
      <c r="D105" s="54" t="s">
        <v>10</v>
      </c>
      <c r="E105" s="55" t="s">
        <v>106</v>
      </c>
      <c r="F105" s="54" t="s">
        <v>11</v>
      </c>
      <c r="G105" s="55" t="s">
        <v>107</v>
      </c>
      <c r="H105" s="54" t="s">
        <v>12</v>
      </c>
      <c r="I105" s="57" t="s">
        <v>124</v>
      </c>
      <c r="J105" s="56" t="s">
        <v>13</v>
      </c>
      <c r="K105" s="56" t="s">
        <v>125</v>
      </c>
      <c r="L105" s="56" t="s">
        <v>126</v>
      </c>
      <c r="M105" s="56" t="s">
        <v>14</v>
      </c>
      <c r="N105" s="56" t="s">
        <v>127</v>
      </c>
      <c r="O105" s="56" t="s">
        <v>128</v>
      </c>
      <c r="P105" s="54" t="s">
        <v>15</v>
      </c>
    </row>
    <row r="106" spans="1:16" ht="15" thickBot="1">
      <c r="A106" s="49">
        <v>1</v>
      </c>
      <c r="B106" s="50">
        <v>2</v>
      </c>
      <c r="C106" s="50">
        <v>3</v>
      </c>
      <c r="D106" s="51">
        <v>4</v>
      </c>
      <c r="E106" s="51">
        <v>5</v>
      </c>
      <c r="F106" s="51">
        <v>6</v>
      </c>
      <c r="G106" s="51">
        <v>7</v>
      </c>
      <c r="H106" s="50">
        <v>8</v>
      </c>
      <c r="I106" s="50">
        <v>9</v>
      </c>
      <c r="J106" s="51">
        <v>10</v>
      </c>
      <c r="K106" s="51">
        <v>11</v>
      </c>
      <c r="L106" s="51">
        <v>12</v>
      </c>
      <c r="M106" s="51">
        <v>13</v>
      </c>
      <c r="N106" s="51">
        <v>14</v>
      </c>
      <c r="O106" s="51">
        <v>15</v>
      </c>
      <c r="P106" s="50">
        <v>16</v>
      </c>
    </row>
    <row r="107" spans="1:16" ht="33.75">
      <c r="A107" s="195" t="s">
        <v>167</v>
      </c>
      <c r="B107" s="31" t="s">
        <v>44</v>
      </c>
      <c r="C107" s="151"/>
      <c r="D107" s="68">
        <f aca="true" t="shared" si="28" ref="D107:D118">F107+P107-E107</f>
        <v>41213378.45</v>
      </c>
      <c r="E107" s="152">
        <f>E108+E111+E114+E117+E133+E136+E139</f>
        <v>0</v>
      </c>
      <c r="F107" s="67">
        <f aca="true" t="shared" si="29" ref="F107:F118">H107+I107+J107+M107+O107+K107+L107+N107-G107</f>
        <v>41213378.45</v>
      </c>
      <c r="G107" s="152">
        <f aca="true" t="shared" si="30" ref="G107:P107">G108+G111+G114+G117+G133+G136+G139</f>
        <v>0</v>
      </c>
      <c r="H107" s="152">
        <f t="shared" si="30"/>
        <v>0</v>
      </c>
      <c r="I107" s="152">
        <f t="shared" si="30"/>
        <v>0</v>
      </c>
      <c r="J107" s="152">
        <f t="shared" si="30"/>
        <v>0</v>
      </c>
      <c r="K107" s="152">
        <f t="shared" si="30"/>
        <v>0</v>
      </c>
      <c r="L107" s="152">
        <f t="shared" si="30"/>
        <v>0</v>
      </c>
      <c r="M107" s="152">
        <f t="shared" si="30"/>
        <v>30075388.59</v>
      </c>
      <c r="N107" s="152">
        <f t="shared" si="30"/>
        <v>-68297318.56</v>
      </c>
      <c r="O107" s="152">
        <f t="shared" si="30"/>
        <v>79435308.42</v>
      </c>
      <c r="P107" s="87">
        <f t="shared" si="30"/>
        <v>0</v>
      </c>
    </row>
    <row r="108" spans="1:16" ht="14.25">
      <c r="A108" s="183" t="s">
        <v>168</v>
      </c>
      <c r="B108" s="17" t="s">
        <v>45</v>
      </c>
      <c r="C108" s="25"/>
      <c r="D108" s="72">
        <f t="shared" si="28"/>
        <v>-2176387.39</v>
      </c>
      <c r="E108" s="82">
        <f>E109-E110</f>
        <v>0</v>
      </c>
      <c r="F108" s="76">
        <f t="shared" si="29"/>
        <v>-2176387.39</v>
      </c>
      <c r="G108" s="82">
        <f aca="true" t="shared" si="31" ref="G108:P108">G109-G110</f>
        <v>0</v>
      </c>
      <c r="H108" s="82">
        <f t="shared" si="31"/>
        <v>0</v>
      </c>
      <c r="I108" s="82">
        <f t="shared" si="31"/>
        <v>0</v>
      </c>
      <c r="J108" s="82">
        <f t="shared" si="31"/>
        <v>0</v>
      </c>
      <c r="K108" s="82">
        <f t="shared" si="31"/>
        <v>0</v>
      </c>
      <c r="L108" s="82">
        <f t="shared" si="31"/>
        <v>0</v>
      </c>
      <c r="M108" s="82">
        <f t="shared" si="31"/>
        <v>-3441114.42</v>
      </c>
      <c r="N108" s="82">
        <f t="shared" si="31"/>
        <v>1161352.88</v>
      </c>
      <c r="O108" s="82">
        <f t="shared" si="31"/>
        <v>103374.15</v>
      </c>
      <c r="P108" s="83">
        <f t="shared" si="31"/>
        <v>0</v>
      </c>
    </row>
    <row r="109" spans="1:16" ht="22.5">
      <c r="A109" s="184" t="s">
        <v>169</v>
      </c>
      <c r="B109" s="19" t="s">
        <v>46</v>
      </c>
      <c r="C109" s="26" t="s">
        <v>44</v>
      </c>
      <c r="D109" s="77">
        <f t="shared" si="28"/>
        <v>61194638.85</v>
      </c>
      <c r="E109" s="90"/>
      <c r="F109" s="76">
        <f t="shared" si="29"/>
        <v>61194638.85</v>
      </c>
      <c r="G109" s="90"/>
      <c r="H109" s="91"/>
      <c r="I109" s="91"/>
      <c r="J109" s="90"/>
      <c r="K109" s="90"/>
      <c r="L109" s="90"/>
      <c r="M109" s="90">
        <v>49100280.11</v>
      </c>
      <c r="N109" s="90">
        <v>9934985.79</v>
      </c>
      <c r="O109" s="90">
        <v>2159372.95</v>
      </c>
      <c r="P109" s="92"/>
    </row>
    <row r="110" spans="1:16" ht="14.25">
      <c r="A110" s="184" t="s">
        <v>110</v>
      </c>
      <c r="B110" s="15" t="s">
        <v>47</v>
      </c>
      <c r="C110" s="26" t="s">
        <v>132</v>
      </c>
      <c r="D110" s="72">
        <f t="shared" si="28"/>
        <v>63371026.24</v>
      </c>
      <c r="E110" s="93"/>
      <c r="F110" s="76">
        <f t="shared" si="29"/>
        <v>63371026.24</v>
      </c>
      <c r="G110" s="93"/>
      <c r="H110" s="94"/>
      <c r="I110" s="94"/>
      <c r="J110" s="93"/>
      <c r="K110" s="93"/>
      <c r="L110" s="93"/>
      <c r="M110" s="93">
        <v>52541394.53</v>
      </c>
      <c r="N110" s="93">
        <v>8773632.91</v>
      </c>
      <c r="O110" s="93">
        <v>2055998.8</v>
      </c>
      <c r="P110" s="95"/>
    </row>
    <row r="111" spans="1:16" ht="14.25">
      <c r="A111" s="183" t="s">
        <v>111</v>
      </c>
      <c r="B111" s="17" t="s">
        <v>49</v>
      </c>
      <c r="C111" s="25"/>
      <c r="D111" s="72">
        <f t="shared" si="28"/>
        <v>0</v>
      </c>
      <c r="E111" s="82">
        <f>E112-E113</f>
        <v>0</v>
      </c>
      <c r="F111" s="76">
        <f t="shared" si="29"/>
        <v>0</v>
      </c>
      <c r="G111" s="82">
        <f aca="true" t="shared" si="32" ref="G111:P111">G112-G113</f>
        <v>0</v>
      </c>
      <c r="H111" s="82">
        <f t="shared" si="32"/>
        <v>0</v>
      </c>
      <c r="I111" s="82">
        <f t="shared" si="32"/>
        <v>0</v>
      </c>
      <c r="J111" s="82">
        <f t="shared" si="32"/>
        <v>0</v>
      </c>
      <c r="K111" s="82">
        <f t="shared" si="32"/>
        <v>0</v>
      </c>
      <c r="L111" s="82">
        <f t="shared" si="32"/>
        <v>0</v>
      </c>
      <c r="M111" s="82">
        <f t="shared" si="32"/>
        <v>0</v>
      </c>
      <c r="N111" s="82">
        <f t="shared" si="32"/>
        <v>0</v>
      </c>
      <c r="O111" s="82">
        <f t="shared" si="32"/>
        <v>0</v>
      </c>
      <c r="P111" s="83">
        <f t="shared" si="32"/>
        <v>0</v>
      </c>
    </row>
    <row r="112" spans="1:16" ht="33.75">
      <c r="A112" s="184" t="s">
        <v>170</v>
      </c>
      <c r="B112" s="19" t="s">
        <v>50</v>
      </c>
      <c r="C112" s="26" t="s">
        <v>45</v>
      </c>
      <c r="D112" s="77">
        <f t="shared" si="28"/>
        <v>12040.37</v>
      </c>
      <c r="E112" s="90"/>
      <c r="F112" s="76">
        <f t="shared" si="29"/>
        <v>12040.37</v>
      </c>
      <c r="G112" s="90"/>
      <c r="H112" s="91"/>
      <c r="I112" s="91"/>
      <c r="J112" s="90"/>
      <c r="K112" s="90"/>
      <c r="L112" s="90"/>
      <c r="M112" s="90">
        <v>12040.37</v>
      </c>
      <c r="N112" s="90"/>
      <c r="O112" s="90"/>
      <c r="P112" s="92"/>
    </row>
    <row r="113" spans="1:16" ht="22.5">
      <c r="A113" s="206" t="s">
        <v>112</v>
      </c>
      <c r="B113" s="15" t="s">
        <v>51</v>
      </c>
      <c r="C113" s="36" t="s">
        <v>133</v>
      </c>
      <c r="D113" s="72">
        <f t="shared" si="28"/>
        <v>12040.37</v>
      </c>
      <c r="E113" s="93"/>
      <c r="F113" s="70">
        <f t="shared" si="29"/>
        <v>12040.37</v>
      </c>
      <c r="G113" s="93"/>
      <c r="H113" s="94"/>
      <c r="I113" s="94"/>
      <c r="J113" s="93"/>
      <c r="K113" s="93"/>
      <c r="L113" s="93"/>
      <c r="M113" s="93">
        <v>12040.37</v>
      </c>
      <c r="N113" s="93"/>
      <c r="O113" s="93"/>
      <c r="P113" s="95"/>
    </row>
    <row r="114" spans="1:16" ht="14.25">
      <c r="A114" s="183" t="s">
        <v>53</v>
      </c>
      <c r="B114" s="32" t="s">
        <v>54</v>
      </c>
      <c r="C114" s="25"/>
      <c r="D114" s="77">
        <f t="shared" si="28"/>
        <v>43210445.62</v>
      </c>
      <c r="E114" s="96">
        <f>E115-E116</f>
        <v>0</v>
      </c>
      <c r="F114" s="76">
        <f t="shared" si="29"/>
        <v>43210445.62</v>
      </c>
      <c r="G114" s="96">
        <f aca="true" t="shared" si="33" ref="G114:P114">G115-G116</f>
        <v>0</v>
      </c>
      <c r="H114" s="96">
        <f t="shared" si="33"/>
        <v>0</v>
      </c>
      <c r="I114" s="96">
        <f t="shared" si="33"/>
        <v>0</v>
      </c>
      <c r="J114" s="96">
        <f t="shared" si="33"/>
        <v>0</v>
      </c>
      <c r="K114" s="96">
        <f t="shared" si="33"/>
        <v>0</v>
      </c>
      <c r="L114" s="96">
        <f t="shared" si="33"/>
        <v>0</v>
      </c>
      <c r="M114" s="96">
        <f t="shared" si="33"/>
        <v>33353724.39</v>
      </c>
      <c r="N114" s="96">
        <f t="shared" si="33"/>
        <v>-69495546.44</v>
      </c>
      <c r="O114" s="96">
        <f t="shared" si="33"/>
        <v>79352267.67</v>
      </c>
      <c r="P114" s="80">
        <f t="shared" si="33"/>
        <v>0</v>
      </c>
    </row>
    <row r="115" spans="1:16" ht="33.75">
      <c r="A115" s="184" t="s">
        <v>171</v>
      </c>
      <c r="B115" s="19" t="s">
        <v>55</v>
      </c>
      <c r="C115" s="26" t="s">
        <v>49</v>
      </c>
      <c r="D115" s="77">
        <f t="shared" si="28"/>
        <v>172142824.85</v>
      </c>
      <c r="E115" s="90"/>
      <c r="F115" s="76">
        <f t="shared" si="29"/>
        <v>172142824.85</v>
      </c>
      <c r="G115" s="90"/>
      <c r="H115" s="91"/>
      <c r="I115" s="91"/>
      <c r="J115" s="90"/>
      <c r="K115" s="90"/>
      <c r="L115" s="90"/>
      <c r="M115" s="90">
        <v>36366460.41</v>
      </c>
      <c r="N115" s="90">
        <v>56424096.77</v>
      </c>
      <c r="O115" s="90">
        <v>79352267.67</v>
      </c>
      <c r="P115" s="92"/>
    </row>
    <row r="116" spans="1:16" ht="22.5">
      <c r="A116" s="184" t="s">
        <v>113</v>
      </c>
      <c r="B116" s="15" t="s">
        <v>56</v>
      </c>
      <c r="C116" s="36" t="s">
        <v>134</v>
      </c>
      <c r="D116" s="72">
        <f t="shared" si="28"/>
        <v>128932379.23</v>
      </c>
      <c r="E116" s="93"/>
      <c r="F116" s="76">
        <f t="shared" si="29"/>
        <v>128932379.23</v>
      </c>
      <c r="G116" s="93"/>
      <c r="H116" s="94"/>
      <c r="I116" s="94"/>
      <c r="J116" s="93"/>
      <c r="K116" s="93"/>
      <c r="L116" s="93"/>
      <c r="M116" s="93">
        <v>3012736.02</v>
      </c>
      <c r="N116" s="93">
        <v>125919643.21</v>
      </c>
      <c r="O116" s="93"/>
      <c r="P116" s="95"/>
    </row>
    <row r="117" spans="1:16" ht="14.25">
      <c r="A117" s="183" t="s">
        <v>58</v>
      </c>
      <c r="B117" s="32" t="s">
        <v>59</v>
      </c>
      <c r="C117" s="25"/>
      <c r="D117" s="72">
        <f t="shared" si="28"/>
        <v>130678.52</v>
      </c>
      <c r="E117" s="166">
        <f>E118-E125</f>
        <v>0</v>
      </c>
      <c r="F117" s="76">
        <f t="shared" si="29"/>
        <v>130678.52</v>
      </c>
      <c r="G117" s="166">
        <f aca="true" t="shared" si="34" ref="G117:P117">G118-G125</f>
        <v>0</v>
      </c>
      <c r="H117" s="166">
        <f t="shared" si="34"/>
        <v>0</v>
      </c>
      <c r="I117" s="166">
        <f t="shared" si="34"/>
        <v>0</v>
      </c>
      <c r="J117" s="166">
        <f t="shared" si="34"/>
        <v>0</v>
      </c>
      <c r="K117" s="166">
        <f t="shared" si="34"/>
        <v>0</v>
      </c>
      <c r="L117" s="166">
        <f t="shared" si="34"/>
        <v>0</v>
      </c>
      <c r="M117" s="166">
        <f t="shared" si="34"/>
        <v>129377.49</v>
      </c>
      <c r="N117" s="166">
        <f t="shared" si="34"/>
        <v>33375</v>
      </c>
      <c r="O117" s="166">
        <f t="shared" si="34"/>
        <v>-32073.97</v>
      </c>
      <c r="P117" s="175">
        <f t="shared" si="34"/>
        <v>0</v>
      </c>
    </row>
    <row r="118" spans="1:16" ht="35.25" customHeight="1">
      <c r="A118" s="196" t="s">
        <v>172</v>
      </c>
      <c r="B118" s="172" t="s">
        <v>60</v>
      </c>
      <c r="C118" s="142" t="s">
        <v>61</v>
      </c>
      <c r="D118" s="72">
        <f t="shared" si="28"/>
        <v>3350225.01</v>
      </c>
      <c r="E118" s="103"/>
      <c r="F118" s="76">
        <f t="shared" si="29"/>
        <v>3350225.01</v>
      </c>
      <c r="G118" s="103"/>
      <c r="H118" s="103"/>
      <c r="I118" s="103"/>
      <c r="J118" s="103"/>
      <c r="K118" s="103"/>
      <c r="L118" s="103"/>
      <c r="M118" s="103">
        <v>1495440.68</v>
      </c>
      <c r="N118" s="103">
        <v>216962.65</v>
      </c>
      <c r="O118" s="103">
        <v>1637821.68</v>
      </c>
      <c r="P118" s="104"/>
    </row>
    <row r="119" spans="1:16" ht="14.25">
      <c r="A119" s="197"/>
      <c r="B119" s="15" t="s">
        <v>60</v>
      </c>
      <c r="C119" s="179" t="s">
        <v>225</v>
      </c>
      <c r="D119" s="77">
        <f>F119+P119-E119</f>
        <v>347693.62</v>
      </c>
      <c r="E119" s="99"/>
      <c r="F119" s="76">
        <f>H119+I119+J119+M119+O119+K119+L119+N119-G119</f>
        <v>347693.62</v>
      </c>
      <c r="G119" s="99"/>
      <c r="H119" s="99"/>
      <c r="I119" s="99"/>
      <c r="J119" s="99"/>
      <c r="K119" s="99"/>
      <c r="L119" s="99"/>
      <c r="M119" s="99">
        <v>347693.62</v>
      </c>
      <c r="N119" s="99"/>
      <c r="O119" s="99"/>
      <c r="P119" s="100"/>
    </row>
    <row r="120" spans="1:16" ht="14.25">
      <c r="A120" s="197"/>
      <c r="B120" s="15" t="s">
        <v>60</v>
      </c>
      <c r="C120" s="179" t="s">
        <v>226</v>
      </c>
      <c r="D120" s="77">
        <f>F120+P120-E120</f>
        <v>387446.16</v>
      </c>
      <c r="E120" s="99"/>
      <c r="F120" s="76">
        <f>H120+I120+J120+M120+O120+K120+L120+N120-G120</f>
        <v>387446.16</v>
      </c>
      <c r="G120" s="99"/>
      <c r="H120" s="99"/>
      <c r="I120" s="99"/>
      <c r="J120" s="99"/>
      <c r="K120" s="99"/>
      <c r="L120" s="99"/>
      <c r="M120" s="99">
        <v>387446.16</v>
      </c>
      <c r="N120" s="99"/>
      <c r="O120" s="99"/>
      <c r="P120" s="100"/>
    </row>
    <row r="121" spans="1:16" ht="14.25">
      <c r="A121" s="197"/>
      <c r="B121" s="15" t="s">
        <v>60</v>
      </c>
      <c r="C121" s="179" t="s">
        <v>227</v>
      </c>
      <c r="D121" s="77">
        <f>F121+P121-E121</f>
        <v>553158.4</v>
      </c>
      <c r="E121" s="99"/>
      <c r="F121" s="76">
        <f>H121+I121+J121+M121+O121+K121+L121+N121-G121</f>
        <v>553158.4</v>
      </c>
      <c r="G121" s="99"/>
      <c r="H121" s="99"/>
      <c r="I121" s="99"/>
      <c r="J121" s="99"/>
      <c r="K121" s="99"/>
      <c r="L121" s="99"/>
      <c r="M121" s="99">
        <v>553158.4</v>
      </c>
      <c r="N121" s="99"/>
      <c r="O121" s="99"/>
      <c r="P121" s="100"/>
    </row>
    <row r="122" spans="1:16" ht="22.5">
      <c r="A122" s="197" t="s">
        <v>229</v>
      </c>
      <c r="B122" s="15" t="s">
        <v>60</v>
      </c>
      <c r="C122" s="179" t="s">
        <v>228</v>
      </c>
      <c r="D122" s="77">
        <f>F122+P122-E122</f>
        <v>233031.91</v>
      </c>
      <c r="E122" s="99"/>
      <c r="F122" s="76">
        <f>H122+I122+J122+M122+O122+K122+L122+N122-G122</f>
        <v>233031.91</v>
      </c>
      <c r="G122" s="99"/>
      <c r="H122" s="99"/>
      <c r="I122" s="99"/>
      <c r="J122" s="99"/>
      <c r="K122" s="99"/>
      <c r="L122" s="99"/>
      <c r="M122" s="99">
        <v>16069.26</v>
      </c>
      <c r="N122" s="99">
        <v>216962.65</v>
      </c>
      <c r="O122" s="99"/>
      <c r="P122" s="100"/>
    </row>
    <row r="123" spans="1:16" ht="14.25">
      <c r="A123" s="197"/>
      <c r="B123" s="15" t="s">
        <v>60</v>
      </c>
      <c r="C123" s="179" t="s">
        <v>230</v>
      </c>
      <c r="D123" s="77">
        <f>F123+P123-E123</f>
        <v>31102.45</v>
      </c>
      <c r="E123" s="99"/>
      <c r="F123" s="76">
        <f>H123+I123+J123+M123+O123+K123+L123+N123-G123</f>
        <v>31102.45</v>
      </c>
      <c r="G123" s="99"/>
      <c r="H123" s="99"/>
      <c r="I123" s="99"/>
      <c r="J123" s="99"/>
      <c r="K123" s="99"/>
      <c r="L123" s="99"/>
      <c r="M123" s="99">
        <v>31102.45</v>
      </c>
      <c r="N123" s="99"/>
      <c r="O123" s="99"/>
      <c r="P123" s="100"/>
    </row>
    <row r="124" spans="1:16" ht="14.25" hidden="1">
      <c r="A124" s="198"/>
      <c r="B124" s="15"/>
      <c r="C124" s="20"/>
      <c r="D124" s="77"/>
      <c r="E124" s="99"/>
      <c r="F124" s="76"/>
      <c r="G124" s="99"/>
      <c r="H124" s="99"/>
      <c r="I124" s="99"/>
      <c r="J124" s="99"/>
      <c r="K124" s="99"/>
      <c r="L124" s="99"/>
      <c r="M124" s="99"/>
      <c r="N124" s="99"/>
      <c r="O124" s="99"/>
      <c r="P124" s="100"/>
    </row>
    <row r="125" spans="1:16" ht="33.75">
      <c r="A125" s="199" t="s">
        <v>173</v>
      </c>
      <c r="B125" s="141" t="s">
        <v>62</v>
      </c>
      <c r="C125" s="168" t="s">
        <v>63</v>
      </c>
      <c r="D125" s="77">
        <f aca="true" t="shared" si="35" ref="D125:D131">F125+P125-E125</f>
        <v>3219546.49</v>
      </c>
      <c r="E125" s="106"/>
      <c r="F125" s="76">
        <f aca="true" t="shared" si="36" ref="F125:F131">H125+I125+J125+M125+O125+K125+L125+N125-G125</f>
        <v>3219546.49</v>
      </c>
      <c r="G125" s="106"/>
      <c r="H125" s="106"/>
      <c r="I125" s="106"/>
      <c r="J125" s="106"/>
      <c r="K125" s="106"/>
      <c r="L125" s="106"/>
      <c r="M125" s="106">
        <v>1366063.19</v>
      </c>
      <c r="N125" s="106">
        <v>183587.65</v>
      </c>
      <c r="O125" s="106">
        <v>1669895.65</v>
      </c>
      <c r="P125" s="107"/>
    </row>
    <row r="126" spans="1:16" ht="14.25">
      <c r="A126" s="197"/>
      <c r="B126" s="19" t="s">
        <v>62</v>
      </c>
      <c r="C126" s="181" t="s">
        <v>69</v>
      </c>
      <c r="D126" s="182">
        <f t="shared" si="35"/>
        <v>287.2</v>
      </c>
      <c r="E126" s="115"/>
      <c r="F126" s="212">
        <f t="shared" si="36"/>
        <v>287.2</v>
      </c>
      <c r="G126" s="115"/>
      <c r="H126" s="116"/>
      <c r="I126" s="116"/>
      <c r="J126" s="115"/>
      <c r="K126" s="115"/>
      <c r="L126" s="115"/>
      <c r="M126" s="115">
        <v>287.2</v>
      </c>
      <c r="N126" s="115"/>
      <c r="O126" s="115"/>
      <c r="P126" s="117"/>
    </row>
    <row r="127" spans="1:16" ht="14.25">
      <c r="A127" s="197"/>
      <c r="B127" s="19" t="s">
        <v>62</v>
      </c>
      <c r="C127" s="181" t="s">
        <v>71</v>
      </c>
      <c r="D127" s="182">
        <f t="shared" si="35"/>
        <v>303351.7</v>
      </c>
      <c r="E127" s="115"/>
      <c r="F127" s="212">
        <f t="shared" si="36"/>
        <v>303351.7</v>
      </c>
      <c r="G127" s="115"/>
      <c r="H127" s="116"/>
      <c r="I127" s="116"/>
      <c r="J127" s="115"/>
      <c r="K127" s="115"/>
      <c r="L127" s="115"/>
      <c r="M127" s="115">
        <v>303351.7</v>
      </c>
      <c r="N127" s="115"/>
      <c r="O127" s="115"/>
      <c r="P127" s="117"/>
    </row>
    <row r="128" spans="1:16" ht="14.25">
      <c r="A128" s="197"/>
      <c r="B128" s="19" t="s">
        <v>62</v>
      </c>
      <c r="C128" s="181" t="s">
        <v>220</v>
      </c>
      <c r="D128" s="182">
        <f t="shared" si="35"/>
        <v>313069.28</v>
      </c>
      <c r="E128" s="115"/>
      <c r="F128" s="212">
        <f t="shared" si="36"/>
        <v>313069.28</v>
      </c>
      <c r="G128" s="115"/>
      <c r="H128" s="116"/>
      <c r="I128" s="116"/>
      <c r="J128" s="115"/>
      <c r="K128" s="115"/>
      <c r="L128" s="115"/>
      <c r="M128" s="115">
        <v>313069.28</v>
      </c>
      <c r="N128" s="115"/>
      <c r="O128" s="115"/>
      <c r="P128" s="117"/>
    </row>
    <row r="129" spans="1:16" ht="14.25">
      <c r="A129" s="197"/>
      <c r="B129" s="19" t="s">
        <v>62</v>
      </c>
      <c r="C129" s="181" t="s">
        <v>221</v>
      </c>
      <c r="D129" s="182">
        <f t="shared" si="35"/>
        <v>592590.33</v>
      </c>
      <c r="E129" s="115"/>
      <c r="F129" s="212">
        <f t="shared" si="36"/>
        <v>592590.33</v>
      </c>
      <c r="G129" s="115"/>
      <c r="H129" s="116"/>
      <c r="I129" s="116"/>
      <c r="J129" s="115"/>
      <c r="K129" s="115"/>
      <c r="L129" s="115"/>
      <c r="M129" s="115">
        <v>592590.33</v>
      </c>
      <c r="N129" s="115"/>
      <c r="O129" s="115"/>
      <c r="P129" s="117"/>
    </row>
    <row r="130" spans="1:16" ht="22.5">
      <c r="A130" s="197" t="s">
        <v>222</v>
      </c>
      <c r="B130" s="19" t="s">
        <v>62</v>
      </c>
      <c r="C130" s="181" t="s">
        <v>223</v>
      </c>
      <c r="D130" s="182">
        <f t="shared" si="35"/>
        <v>183587.65</v>
      </c>
      <c r="E130" s="115"/>
      <c r="F130" s="212">
        <f t="shared" si="36"/>
        <v>183587.65</v>
      </c>
      <c r="G130" s="115"/>
      <c r="H130" s="116"/>
      <c r="I130" s="116"/>
      <c r="J130" s="115"/>
      <c r="K130" s="115"/>
      <c r="L130" s="115"/>
      <c r="M130" s="115"/>
      <c r="N130" s="115">
        <v>183587.65</v>
      </c>
      <c r="O130" s="115"/>
      <c r="P130" s="117"/>
    </row>
    <row r="131" spans="1:16" ht="14.25">
      <c r="A131" s="197"/>
      <c r="B131" s="19" t="s">
        <v>62</v>
      </c>
      <c r="C131" s="181" t="s">
        <v>224</v>
      </c>
      <c r="D131" s="182">
        <f t="shared" si="35"/>
        <v>31102.45</v>
      </c>
      <c r="E131" s="115"/>
      <c r="F131" s="212">
        <f t="shared" si="36"/>
        <v>31102.45</v>
      </c>
      <c r="G131" s="115"/>
      <c r="H131" s="116"/>
      <c r="I131" s="116"/>
      <c r="J131" s="115"/>
      <c r="K131" s="115"/>
      <c r="L131" s="115"/>
      <c r="M131" s="115">
        <v>31102.45</v>
      </c>
      <c r="N131" s="115"/>
      <c r="O131" s="115"/>
      <c r="P131" s="117"/>
    </row>
    <row r="132" spans="1:16" ht="14.25" hidden="1">
      <c r="A132" s="198"/>
      <c r="B132" s="19"/>
      <c r="C132" s="26"/>
      <c r="D132" s="72"/>
      <c r="E132" s="93"/>
      <c r="F132" s="70"/>
      <c r="G132" s="93"/>
      <c r="H132" s="94"/>
      <c r="I132" s="94"/>
      <c r="J132" s="93"/>
      <c r="K132" s="93"/>
      <c r="L132" s="93"/>
      <c r="M132" s="93"/>
      <c r="N132" s="93"/>
      <c r="O132" s="93"/>
      <c r="P132" s="95"/>
    </row>
    <row r="133" spans="1:16" ht="14.25">
      <c r="A133" s="189" t="s">
        <v>206</v>
      </c>
      <c r="B133" s="32" t="s">
        <v>118</v>
      </c>
      <c r="C133" s="25"/>
      <c r="D133" s="72">
        <f aca="true" t="shared" si="37" ref="D133:D139">F133+P133-E133</f>
        <v>0</v>
      </c>
      <c r="E133" s="82">
        <f>E134-E135</f>
        <v>0</v>
      </c>
      <c r="F133" s="70">
        <f aca="true" t="shared" si="38" ref="F133:F139">H133+I133+J133+M133+O133+K133+L133+N133-G133</f>
        <v>0</v>
      </c>
      <c r="G133" s="82">
        <f aca="true" t="shared" si="39" ref="G133:P133">G134-G135</f>
        <v>0</v>
      </c>
      <c r="H133" s="82">
        <f t="shared" si="39"/>
        <v>0</v>
      </c>
      <c r="I133" s="82">
        <f t="shared" si="39"/>
        <v>0</v>
      </c>
      <c r="J133" s="82">
        <f t="shared" si="39"/>
        <v>0</v>
      </c>
      <c r="K133" s="82">
        <f t="shared" si="39"/>
        <v>0</v>
      </c>
      <c r="L133" s="82">
        <f t="shared" si="39"/>
        <v>0</v>
      </c>
      <c r="M133" s="82">
        <f t="shared" si="39"/>
        <v>0</v>
      </c>
      <c r="N133" s="82">
        <f t="shared" si="39"/>
        <v>0</v>
      </c>
      <c r="O133" s="82">
        <f t="shared" si="39"/>
        <v>0</v>
      </c>
      <c r="P133" s="83">
        <f t="shared" si="39"/>
        <v>0</v>
      </c>
    </row>
    <row r="134" spans="1:16" ht="22.5">
      <c r="A134" s="184" t="s">
        <v>207</v>
      </c>
      <c r="B134" s="19" t="s">
        <v>119</v>
      </c>
      <c r="C134" s="26" t="s">
        <v>54</v>
      </c>
      <c r="D134" s="77">
        <f t="shared" si="37"/>
        <v>0</v>
      </c>
      <c r="E134" s="90"/>
      <c r="F134" s="76">
        <f t="shared" si="38"/>
        <v>0</v>
      </c>
      <c r="G134" s="90"/>
      <c r="H134" s="91"/>
      <c r="I134" s="91"/>
      <c r="J134" s="90"/>
      <c r="K134" s="90"/>
      <c r="L134" s="90"/>
      <c r="M134" s="90"/>
      <c r="N134" s="90"/>
      <c r="O134" s="90"/>
      <c r="P134" s="92"/>
    </row>
    <row r="135" spans="1:16" ht="14.25">
      <c r="A135" s="207" t="s">
        <v>208</v>
      </c>
      <c r="B135" s="15" t="s">
        <v>120</v>
      </c>
      <c r="C135" s="36" t="s">
        <v>135</v>
      </c>
      <c r="D135" s="72">
        <f t="shared" si="37"/>
        <v>0</v>
      </c>
      <c r="E135" s="97"/>
      <c r="F135" s="76">
        <f t="shared" si="38"/>
        <v>0</v>
      </c>
      <c r="G135" s="97"/>
      <c r="H135" s="99"/>
      <c r="I135" s="99"/>
      <c r="J135" s="97"/>
      <c r="K135" s="97"/>
      <c r="L135" s="97"/>
      <c r="M135" s="97"/>
      <c r="N135" s="97"/>
      <c r="O135" s="97"/>
      <c r="P135" s="100"/>
    </row>
    <row r="136" spans="1:16" ht="22.5">
      <c r="A136" s="189" t="s">
        <v>121</v>
      </c>
      <c r="B136" s="141" t="s">
        <v>64</v>
      </c>
      <c r="C136" s="142"/>
      <c r="D136" s="72">
        <f t="shared" si="37"/>
        <v>0</v>
      </c>
      <c r="E136" s="143">
        <f>E137-E138</f>
        <v>0</v>
      </c>
      <c r="F136" s="76">
        <f t="shared" si="38"/>
        <v>0</v>
      </c>
      <c r="G136" s="143">
        <f aca="true" t="shared" si="40" ref="G136:P136">G137-G138</f>
        <v>0</v>
      </c>
      <c r="H136" s="143">
        <f t="shared" si="40"/>
        <v>0</v>
      </c>
      <c r="I136" s="143">
        <f t="shared" si="40"/>
        <v>0</v>
      </c>
      <c r="J136" s="143">
        <f t="shared" si="40"/>
        <v>0</v>
      </c>
      <c r="K136" s="143">
        <f t="shared" si="40"/>
        <v>0</v>
      </c>
      <c r="L136" s="143">
        <f t="shared" si="40"/>
        <v>0</v>
      </c>
      <c r="M136" s="143">
        <f t="shared" si="40"/>
        <v>0</v>
      </c>
      <c r="N136" s="143">
        <f t="shared" si="40"/>
        <v>0</v>
      </c>
      <c r="O136" s="143">
        <f t="shared" si="40"/>
        <v>0</v>
      </c>
      <c r="P136" s="144">
        <f t="shared" si="40"/>
        <v>0</v>
      </c>
    </row>
    <row r="137" spans="1:16" ht="22.5">
      <c r="A137" s="184" t="s">
        <v>174</v>
      </c>
      <c r="B137" s="15" t="s">
        <v>175</v>
      </c>
      <c r="C137" s="163" t="s">
        <v>204</v>
      </c>
      <c r="D137" s="72">
        <f t="shared" si="37"/>
        <v>0</v>
      </c>
      <c r="E137" s="97"/>
      <c r="F137" s="76">
        <f t="shared" si="38"/>
        <v>0</v>
      </c>
      <c r="G137" s="97"/>
      <c r="H137" s="99"/>
      <c r="I137" s="99"/>
      <c r="J137" s="97"/>
      <c r="K137" s="97"/>
      <c r="L137" s="97"/>
      <c r="M137" s="97"/>
      <c r="N137" s="97"/>
      <c r="O137" s="97"/>
      <c r="P137" s="100"/>
    </row>
    <row r="138" spans="1:16" ht="14.25">
      <c r="A138" s="207" t="s">
        <v>122</v>
      </c>
      <c r="B138" s="15" t="s">
        <v>176</v>
      </c>
      <c r="C138" s="26" t="s">
        <v>136</v>
      </c>
      <c r="D138" s="72">
        <f t="shared" si="37"/>
        <v>0</v>
      </c>
      <c r="E138" s="97"/>
      <c r="F138" s="76">
        <f t="shared" si="38"/>
        <v>0</v>
      </c>
      <c r="G138" s="97"/>
      <c r="H138" s="99"/>
      <c r="I138" s="99"/>
      <c r="J138" s="97"/>
      <c r="K138" s="97"/>
      <c r="L138" s="97"/>
      <c r="M138" s="97"/>
      <c r="N138" s="97"/>
      <c r="O138" s="97"/>
      <c r="P138" s="100"/>
    </row>
    <row r="139" spans="1:16" ht="15" thickBot="1">
      <c r="A139" s="189" t="s">
        <v>108</v>
      </c>
      <c r="B139" s="153" t="s">
        <v>137</v>
      </c>
      <c r="C139" s="154" t="s">
        <v>136</v>
      </c>
      <c r="D139" s="86">
        <f t="shared" si="37"/>
        <v>48641.7</v>
      </c>
      <c r="E139" s="132"/>
      <c r="F139" s="85">
        <f t="shared" si="38"/>
        <v>48641.7</v>
      </c>
      <c r="G139" s="132"/>
      <c r="H139" s="133"/>
      <c r="I139" s="133"/>
      <c r="J139" s="132"/>
      <c r="K139" s="132"/>
      <c r="L139" s="132"/>
      <c r="M139" s="132">
        <v>33401.13</v>
      </c>
      <c r="N139" s="132">
        <v>3500</v>
      </c>
      <c r="O139" s="132">
        <v>11740.57</v>
      </c>
      <c r="P139" s="134"/>
    </row>
    <row r="140" spans="1:16" ht="14.25">
      <c r="A140" s="37"/>
      <c r="B140" s="30"/>
      <c r="C140" s="30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161" t="s">
        <v>202</v>
      </c>
    </row>
    <row r="141" spans="1:16" ht="108">
      <c r="A141" s="48" t="s">
        <v>16</v>
      </c>
      <c r="B141" s="58" t="s">
        <v>105</v>
      </c>
      <c r="C141" s="58" t="s">
        <v>9</v>
      </c>
      <c r="D141" s="54" t="s">
        <v>10</v>
      </c>
      <c r="E141" s="55" t="s">
        <v>106</v>
      </c>
      <c r="F141" s="54" t="s">
        <v>11</v>
      </c>
      <c r="G141" s="55" t="s">
        <v>107</v>
      </c>
      <c r="H141" s="54" t="s">
        <v>12</v>
      </c>
      <c r="I141" s="57" t="s">
        <v>124</v>
      </c>
      <c r="J141" s="56" t="s">
        <v>13</v>
      </c>
      <c r="K141" s="56" t="s">
        <v>125</v>
      </c>
      <c r="L141" s="56" t="s">
        <v>126</v>
      </c>
      <c r="M141" s="56" t="s">
        <v>14</v>
      </c>
      <c r="N141" s="56" t="s">
        <v>127</v>
      </c>
      <c r="O141" s="56" t="s">
        <v>128</v>
      </c>
      <c r="P141" s="54" t="s">
        <v>15</v>
      </c>
    </row>
    <row r="142" spans="1:16" ht="15" thickBot="1">
      <c r="A142" s="49">
        <v>1</v>
      </c>
      <c r="B142" s="52">
        <v>2</v>
      </c>
      <c r="C142" s="52">
        <v>3</v>
      </c>
      <c r="D142" s="131">
        <v>4</v>
      </c>
      <c r="E142" s="131">
        <v>5</v>
      </c>
      <c r="F142" s="131">
        <v>6</v>
      </c>
      <c r="G142" s="131">
        <v>7</v>
      </c>
      <c r="H142" s="52">
        <v>8</v>
      </c>
      <c r="I142" s="52">
        <v>9</v>
      </c>
      <c r="J142" s="131">
        <v>10</v>
      </c>
      <c r="K142" s="131">
        <v>11</v>
      </c>
      <c r="L142" s="131">
        <v>12</v>
      </c>
      <c r="M142" s="131">
        <v>13</v>
      </c>
      <c r="N142" s="131">
        <v>14</v>
      </c>
      <c r="O142" s="131">
        <v>15</v>
      </c>
      <c r="P142" s="52">
        <v>16</v>
      </c>
    </row>
    <row r="143" spans="1:16" ht="22.5">
      <c r="A143" s="200" t="s">
        <v>177</v>
      </c>
      <c r="B143" s="17" t="s">
        <v>48</v>
      </c>
      <c r="C143" s="25"/>
      <c r="D143" s="72">
        <f aca="true" t="shared" si="41" ref="D143:D162">F143+P143-E143</f>
        <v>13951682.72</v>
      </c>
      <c r="E143" s="82">
        <f>E144-E166</f>
        <v>0</v>
      </c>
      <c r="F143" s="76">
        <f aca="true" t="shared" si="42" ref="F143:F162">H143+I143+J143+M143+O143+K143+L143+N143-G143</f>
        <v>13951682.72</v>
      </c>
      <c r="G143" s="82">
        <f aca="true" t="shared" si="43" ref="G143:P143">G144-G166</f>
        <v>0</v>
      </c>
      <c r="H143" s="82">
        <f t="shared" si="43"/>
        <v>0</v>
      </c>
      <c r="I143" s="82">
        <f t="shared" si="43"/>
        <v>0</v>
      </c>
      <c r="J143" s="82">
        <f t="shared" si="43"/>
        <v>0</v>
      </c>
      <c r="K143" s="82">
        <f t="shared" si="43"/>
        <v>0</v>
      </c>
      <c r="L143" s="82">
        <f t="shared" si="43"/>
        <v>0</v>
      </c>
      <c r="M143" s="82">
        <f t="shared" si="43"/>
        <v>14392824.86</v>
      </c>
      <c r="N143" s="82">
        <f t="shared" si="43"/>
        <v>-461374.72</v>
      </c>
      <c r="O143" s="82">
        <f t="shared" si="43"/>
        <v>20232.58</v>
      </c>
      <c r="P143" s="83">
        <f t="shared" si="43"/>
        <v>0</v>
      </c>
    </row>
    <row r="144" spans="1:16" ht="33.75">
      <c r="A144" s="201" t="s">
        <v>205</v>
      </c>
      <c r="B144" s="32" t="s">
        <v>52</v>
      </c>
      <c r="C144" s="25"/>
      <c r="D144" s="72">
        <f t="shared" si="41"/>
        <v>12431653.39</v>
      </c>
      <c r="E144" s="96">
        <f>E145+E148+E151+E154+E157+E160</f>
        <v>0</v>
      </c>
      <c r="F144" s="76">
        <f t="shared" si="42"/>
        <v>12431653.39</v>
      </c>
      <c r="G144" s="96">
        <f aca="true" t="shared" si="44" ref="G144:P144">G145+G148+G151+G154+G157+G160</f>
        <v>0</v>
      </c>
      <c r="H144" s="96">
        <f t="shared" si="44"/>
        <v>0</v>
      </c>
      <c r="I144" s="96">
        <f t="shared" si="44"/>
        <v>0</v>
      </c>
      <c r="J144" s="96">
        <f t="shared" si="44"/>
        <v>0</v>
      </c>
      <c r="K144" s="96">
        <f t="shared" si="44"/>
        <v>0</v>
      </c>
      <c r="L144" s="96">
        <f t="shared" si="44"/>
        <v>0</v>
      </c>
      <c r="M144" s="96">
        <f t="shared" si="44"/>
        <v>14148318.07</v>
      </c>
      <c r="N144" s="96">
        <f t="shared" si="44"/>
        <v>-461374.72</v>
      </c>
      <c r="O144" s="96">
        <f t="shared" si="44"/>
        <v>-1255289.96</v>
      </c>
      <c r="P144" s="80">
        <f t="shared" si="44"/>
        <v>0</v>
      </c>
    </row>
    <row r="145" spans="1:16" ht="22.5">
      <c r="A145" s="183" t="s">
        <v>178</v>
      </c>
      <c r="B145" s="17" t="s">
        <v>57</v>
      </c>
      <c r="C145" s="25"/>
      <c r="D145" s="72">
        <f t="shared" si="41"/>
        <v>11268440.35</v>
      </c>
      <c r="E145" s="82">
        <f>E146-E147</f>
        <v>0</v>
      </c>
      <c r="F145" s="76">
        <f t="shared" si="42"/>
        <v>11268440.35</v>
      </c>
      <c r="G145" s="82">
        <f aca="true" t="shared" si="45" ref="G145:P145">G146-G147</f>
        <v>0</v>
      </c>
      <c r="H145" s="82">
        <f t="shared" si="45"/>
        <v>0</v>
      </c>
      <c r="I145" s="82">
        <f t="shared" si="45"/>
        <v>0</v>
      </c>
      <c r="J145" s="82">
        <f t="shared" si="45"/>
        <v>0</v>
      </c>
      <c r="K145" s="82">
        <f t="shared" si="45"/>
        <v>0</v>
      </c>
      <c r="L145" s="82">
        <f t="shared" si="45"/>
        <v>0</v>
      </c>
      <c r="M145" s="82">
        <f t="shared" si="45"/>
        <v>9569468.63</v>
      </c>
      <c r="N145" s="82">
        <f t="shared" si="45"/>
        <v>657458.97</v>
      </c>
      <c r="O145" s="82">
        <f t="shared" si="45"/>
        <v>1041512.75</v>
      </c>
      <c r="P145" s="83">
        <f t="shared" si="45"/>
        <v>0</v>
      </c>
    </row>
    <row r="146" spans="1:16" ht="33.75">
      <c r="A146" s="207" t="s">
        <v>179</v>
      </c>
      <c r="B146" s="19" t="s">
        <v>139</v>
      </c>
      <c r="C146" s="26" t="s">
        <v>65</v>
      </c>
      <c r="D146" s="77">
        <f t="shared" si="41"/>
        <v>340491465.36</v>
      </c>
      <c r="E146" s="90"/>
      <c r="F146" s="76">
        <f t="shared" si="42"/>
        <v>340491465.36</v>
      </c>
      <c r="G146" s="90"/>
      <c r="H146" s="91"/>
      <c r="I146" s="91"/>
      <c r="J146" s="90"/>
      <c r="K146" s="90"/>
      <c r="L146" s="90"/>
      <c r="M146" s="90">
        <v>277956106.38</v>
      </c>
      <c r="N146" s="90">
        <v>30765671.32</v>
      </c>
      <c r="O146" s="90">
        <v>31769687.66</v>
      </c>
      <c r="P146" s="92"/>
    </row>
    <row r="147" spans="1:16" ht="22.5">
      <c r="A147" s="197" t="s">
        <v>180</v>
      </c>
      <c r="B147" s="15" t="s">
        <v>140</v>
      </c>
      <c r="C147" s="36" t="s">
        <v>66</v>
      </c>
      <c r="D147" s="72">
        <f t="shared" si="41"/>
        <v>329223025.01</v>
      </c>
      <c r="E147" s="93"/>
      <c r="F147" s="76">
        <f t="shared" si="42"/>
        <v>329223025.01</v>
      </c>
      <c r="G147" s="93"/>
      <c r="H147" s="94"/>
      <c r="I147" s="94"/>
      <c r="J147" s="93"/>
      <c r="K147" s="93"/>
      <c r="L147" s="93"/>
      <c r="M147" s="93">
        <v>268386637.75</v>
      </c>
      <c r="N147" s="93">
        <v>30108212.35</v>
      </c>
      <c r="O147" s="93">
        <v>30728174.91</v>
      </c>
      <c r="P147" s="95"/>
    </row>
    <row r="148" spans="1:16" ht="14.25">
      <c r="A148" s="189" t="s">
        <v>138</v>
      </c>
      <c r="B148" s="32" t="s">
        <v>63</v>
      </c>
      <c r="C148" s="25"/>
      <c r="D148" s="72">
        <f t="shared" si="41"/>
        <v>0</v>
      </c>
      <c r="E148" s="75">
        <f>E149-E150</f>
        <v>0</v>
      </c>
      <c r="F148" s="76">
        <f t="shared" si="42"/>
        <v>0</v>
      </c>
      <c r="G148" s="75">
        <f aca="true" t="shared" si="46" ref="G148:P148">G149-G150</f>
        <v>0</v>
      </c>
      <c r="H148" s="75">
        <f t="shared" si="46"/>
        <v>0</v>
      </c>
      <c r="I148" s="75">
        <f t="shared" si="46"/>
        <v>0</v>
      </c>
      <c r="J148" s="75">
        <f t="shared" si="46"/>
        <v>0</v>
      </c>
      <c r="K148" s="75">
        <f t="shared" si="46"/>
        <v>0</v>
      </c>
      <c r="L148" s="75">
        <f t="shared" si="46"/>
        <v>0</v>
      </c>
      <c r="M148" s="75">
        <f t="shared" si="46"/>
        <v>0</v>
      </c>
      <c r="N148" s="75">
        <f t="shared" si="46"/>
        <v>0</v>
      </c>
      <c r="O148" s="75">
        <f t="shared" si="46"/>
        <v>0</v>
      </c>
      <c r="P148" s="80">
        <f t="shared" si="46"/>
        <v>0</v>
      </c>
    </row>
    <row r="149" spans="1:16" ht="35.25" customHeight="1">
      <c r="A149" s="187" t="s">
        <v>181</v>
      </c>
      <c r="B149" s="19" t="s">
        <v>69</v>
      </c>
      <c r="C149" s="26" t="s">
        <v>67</v>
      </c>
      <c r="D149" s="77">
        <f t="shared" si="41"/>
        <v>0</v>
      </c>
      <c r="E149" s="91"/>
      <c r="F149" s="76">
        <f t="shared" si="42"/>
        <v>0</v>
      </c>
      <c r="G149" s="91"/>
      <c r="H149" s="91"/>
      <c r="I149" s="91"/>
      <c r="J149" s="91"/>
      <c r="K149" s="91"/>
      <c r="L149" s="91"/>
      <c r="M149" s="91"/>
      <c r="N149" s="91"/>
      <c r="O149" s="91"/>
      <c r="P149" s="92"/>
    </row>
    <row r="150" spans="1:16" ht="24.75" customHeight="1">
      <c r="A150" s="206" t="s">
        <v>182</v>
      </c>
      <c r="B150" s="21" t="s">
        <v>71</v>
      </c>
      <c r="C150" s="22" t="s">
        <v>68</v>
      </c>
      <c r="D150" s="128">
        <f t="shared" si="41"/>
        <v>0</v>
      </c>
      <c r="E150" s="99"/>
      <c r="F150" s="98">
        <f t="shared" si="42"/>
        <v>0</v>
      </c>
      <c r="G150" s="99"/>
      <c r="H150" s="99"/>
      <c r="I150" s="99"/>
      <c r="J150" s="99"/>
      <c r="K150" s="99"/>
      <c r="L150" s="99"/>
      <c r="M150" s="99"/>
      <c r="N150" s="99"/>
      <c r="O150" s="99"/>
      <c r="P150" s="100"/>
    </row>
    <row r="151" spans="1:16" ht="22.5">
      <c r="A151" s="202" t="s">
        <v>185</v>
      </c>
      <c r="B151" s="17" t="s">
        <v>135</v>
      </c>
      <c r="C151" s="129"/>
      <c r="D151" s="72">
        <f t="shared" si="41"/>
        <v>2417974.32</v>
      </c>
      <c r="E151" s="108">
        <f>E152-E153</f>
        <v>0</v>
      </c>
      <c r="F151" s="72">
        <f t="shared" si="42"/>
        <v>2417974.32</v>
      </c>
      <c r="G151" s="108">
        <f aca="true" t="shared" si="47" ref="G151:P151">G152-G153</f>
        <v>0</v>
      </c>
      <c r="H151" s="108">
        <f t="shared" si="47"/>
        <v>0</v>
      </c>
      <c r="I151" s="108">
        <f t="shared" si="47"/>
        <v>0</v>
      </c>
      <c r="J151" s="108">
        <f t="shared" si="47"/>
        <v>0</v>
      </c>
      <c r="K151" s="108">
        <f t="shared" si="47"/>
        <v>0</v>
      </c>
      <c r="L151" s="108">
        <f t="shared" si="47"/>
        <v>0</v>
      </c>
      <c r="M151" s="108">
        <f t="shared" si="47"/>
        <v>2417974.32</v>
      </c>
      <c r="N151" s="108">
        <f t="shared" si="47"/>
        <v>0</v>
      </c>
      <c r="O151" s="108">
        <f t="shared" si="47"/>
        <v>0</v>
      </c>
      <c r="P151" s="83">
        <f t="shared" si="47"/>
        <v>0</v>
      </c>
    </row>
    <row r="152" spans="1:16" ht="33.75">
      <c r="A152" s="208" t="s">
        <v>187</v>
      </c>
      <c r="B152" s="39" t="s">
        <v>183</v>
      </c>
      <c r="C152" s="40" t="s">
        <v>70</v>
      </c>
      <c r="D152" s="76">
        <f t="shared" si="41"/>
        <v>2417974.32</v>
      </c>
      <c r="E152" s="102"/>
      <c r="F152" s="76">
        <f t="shared" si="42"/>
        <v>2417974.32</v>
      </c>
      <c r="G152" s="102"/>
      <c r="H152" s="103"/>
      <c r="I152" s="103"/>
      <c r="J152" s="102"/>
      <c r="K152" s="102"/>
      <c r="L152" s="102"/>
      <c r="M152" s="102">
        <v>2417974.32</v>
      </c>
      <c r="N152" s="102"/>
      <c r="O152" s="102"/>
      <c r="P152" s="104"/>
    </row>
    <row r="153" spans="1:16" ht="22.5">
      <c r="A153" s="209" t="s">
        <v>186</v>
      </c>
      <c r="B153" s="135" t="s">
        <v>184</v>
      </c>
      <c r="C153" s="155" t="s">
        <v>72</v>
      </c>
      <c r="D153" s="70">
        <f t="shared" si="41"/>
        <v>0</v>
      </c>
      <c r="E153" s="105"/>
      <c r="F153" s="70">
        <f t="shared" si="42"/>
        <v>0</v>
      </c>
      <c r="G153" s="105"/>
      <c r="H153" s="105"/>
      <c r="I153" s="106"/>
      <c r="J153" s="105"/>
      <c r="K153" s="105"/>
      <c r="L153" s="105"/>
      <c r="M153" s="105"/>
      <c r="N153" s="105"/>
      <c r="O153" s="105"/>
      <c r="P153" s="107"/>
    </row>
    <row r="154" spans="1:16" ht="14.25">
      <c r="A154" s="202" t="s">
        <v>188</v>
      </c>
      <c r="B154" s="32" t="s">
        <v>73</v>
      </c>
      <c r="C154" s="18"/>
      <c r="D154" s="76">
        <f t="shared" si="41"/>
        <v>-105705</v>
      </c>
      <c r="E154" s="75">
        <f>E155-E156</f>
        <v>0</v>
      </c>
      <c r="F154" s="76">
        <f t="shared" si="42"/>
        <v>-105705</v>
      </c>
      <c r="G154" s="75">
        <f aca="true" t="shared" si="48" ref="G154:P154">G155-G156</f>
        <v>0</v>
      </c>
      <c r="H154" s="75">
        <f t="shared" si="48"/>
        <v>0</v>
      </c>
      <c r="I154" s="75">
        <f t="shared" si="48"/>
        <v>0</v>
      </c>
      <c r="J154" s="75">
        <f t="shared" si="48"/>
        <v>0</v>
      </c>
      <c r="K154" s="75">
        <f t="shared" si="48"/>
        <v>0</v>
      </c>
      <c r="L154" s="75">
        <f t="shared" si="48"/>
        <v>0</v>
      </c>
      <c r="M154" s="75">
        <f t="shared" si="48"/>
        <v>-105705</v>
      </c>
      <c r="N154" s="75">
        <f t="shared" si="48"/>
        <v>0</v>
      </c>
      <c r="O154" s="75">
        <f t="shared" si="48"/>
        <v>0</v>
      </c>
      <c r="P154" s="80">
        <f t="shared" si="48"/>
        <v>0</v>
      </c>
    </row>
    <row r="155" spans="1:16" ht="33.75">
      <c r="A155" s="208" t="s">
        <v>189</v>
      </c>
      <c r="B155" s="41" t="s">
        <v>74</v>
      </c>
      <c r="C155" s="42" t="s">
        <v>75</v>
      </c>
      <c r="D155" s="76">
        <f t="shared" si="41"/>
        <v>0</v>
      </c>
      <c r="E155" s="109"/>
      <c r="F155" s="76">
        <f t="shared" si="42"/>
        <v>0</v>
      </c>
      <c r="G155" s="109"/>
      <c r="H155" s="109"/>
      <c r="I155" s="110"/>
      <c r="J155" s="109"/>
      <c r="K155" s="109"/>
      <c r="L155" s="109"/>
      <c r="M155" s="109"/>
      <c r="N155" s="109"/>
      <c r="O155" s="109"/>
      <c r="P155" s="111"/>
    </row>
    <row r="156" spans="1:16" ht="22.5">
      <c r="A156" s="208" t="s">
        <v>190</v>
      </c>
      <c r="B156" s="23" t="s">
        <v>76</v>
      </c>
      <c r="C156" s="43" t="s">
        <v>77</v>
      </c>
      <c r="D156" s="70">
        <f t="shared" si="41"/>
        <v>105705</v>
      </c>
      <c r="E156" s="112"/>
      <c r="F156" s="76">
        <f t="shared" si="42"/>
        <v>105705</v>
      </c>
      <c r="G156" s="112"/>
      <c r="H156" s="112"/>
      <c r="I156" s="113"/>
      <c r="J156" s="112"/>
      <c r="K156" s="112"/>
      <c r="L156" s="112"/>
      <c r="M156" s="112">
        <v>105705</v>
      </c>
      <c r="N156" s="112"/>
      <c r="O156" s="112"/>
      <c r="P156" s="114"/>
    </row>
    <row r="157" spans="1:16" ht="14.25">
      <c r="A157" s="202" t="s">
        <v>78</v>
      </c>
      <c r="B157" s="17" t="s">
        <v>79</v>
      </c>
      <c r="C157" s="44"/>
      <c r="D157" s="70">
        <f t="shared" si="41"/>
        <v>0</v>
      </c>
      <c r="E157" s="108">
        <f>E158-E159</f>
        <v>0</v>
      </c>
      <c r="F157" s="76">
        <f t="shared" si="42"/>
        <v>0</v>
      </c>
      <c r="G157" s="108">
        <f aca="true" t="shared" si="49" ref="G157:P157">G158-G159</f>
        <v>0</v>
      </c>
      <c r="H157" s="108">
        <f t="shared" si="49"/>
        <v>0</v>
      </c>
      <c r="I157" s="108">
        <f t="shared" si="49"/>
        <v>0</v>
      </c>
      <c r="J157" s="108">
        <f t="shared" si="49"/>
        <v>0</v>
      </c>
      <c r="K157" s="108">
        <f t="shared" si="49"/>
        <v>0</v>
      </c>
      <c r="L157" s="108">
        <f t="shared" si="49"/>
        <v>0</v>
      </c>
      <c r="M157" s="108">
        <f t="shared" si="49"/>
        <v>0</v>
      </c>
      <c r="N157" s="108">
        <f t="shared" si="49"/>
        <v>0</v>
      </c>
      <c r="O157" s="108">
        <f t="shared" si="49"/>
        <v>0</v>
      </c>
      <c r="P157" s="83">
        <f t="shared" si="49"/>
        <v>0</v>
      </c>
    </row>
    <row r="158" spans="1:16" ht="23.25" customHeight="1">
      <c r="A158" s="184" t="s">
        <v>191</v>
      </c>
      <c r="B158" s="45" t="s">
        <v>80</v>
      </c>
      <c r="C158" s="16" t="s">
        <v>81</v>
      </c>
      <c r="D158" s="76">
        <f t="shared" si="41"/>
        <v>0</v>
      </c>
      <c r="E158" s="115"/>
      <c r="F158" s="76">
        <f t="shared" si="42"/>
        <v>0</v>
      </c>
      <c r="G158" s="115"/>
      <c r="H158" s="115"/>
      <c r="I158" s="116"/>
      <c r="J158" s="115"/>
      <c r="K158" s="115"/>
      <c r="L158" s="115"/>
      <c r="M158" s="115"/>
      <c r="N158" s="115"/>
      <c r="O158" s="115"/>
      <c r="P158" s="117"/>
    </row>
    <row r="159" spans="1:16" ht="22.5">
      <c r="A159" s="184" t="s">
        <v>114</v>
      </c>
      <c r="B159" s="21" t="s">
        <v>82</v>
      </c>
      <c r="C159" s="16" t="s">
        <v>83</v>
      </c>
      <c r="D159" s="70">
        <f t="shared" si="41"/>
        <v>0</v>
      </c>
      <c r="E159" s="97"/>
      <c r="F159" s="76">
        <f t="shared" si="42"/>
        <v>0</v>
      </c>
      <c r="G159" s="97"/>
      <c r="H159" s="97"/>
      <c r="I159" s="99"/>
      <c r="J159" s="97"/>
      <c r="K159" s="97"/>
      <c r="L159" s="97"/>
      <c r="M159" s="97"/>
      <c r="N159" s="97"/>
      <c r="O159" s="97"/>
      <c r="P159" s="100"/>
    </row>
    <row r="160" spans="1:16" ht="22.5">
      <c r="A160" s="203" t="s">
        <v>192</v>
      </c>
      <c r="B160" s="17" t="s">
        <v>84</v>
      </c>
      <c r="C160" s="44"/>
      <c r="D160" s="70">
        <f t="shared" si="41"/>
        <v>-1149056.28</v>
      </c>
      <c r="E160" s="82">
        <f>E161-E162</f>
        <v>0</v>
      </c>
      <c r="F160" s="76">
        <f t="shared" si="42"/>
        <v>-1149056.28</v>
      </c>
      <c r="G160" s="82">
        <f aca="true" t="shared" si="50" ref="G160:P160">G161-G162</f>
        <v>0</v>
      </c>
      <c r="H160" s="82">
        <f t="shared" si="50"/>
        <v>0</v>
      </c>
      <c r="I160" s="82">
        <f t="shared" si="50"/>
        <v>0</v>
      </c>
      <c r="J160" s="82">
        <f t="shared" si="50"/>
        <v>0</v>
      </c>
      <c r="K160" s="82">
        <f t="shared" si="50"/>
        <v>0</v>
      </c>
      <c r="L160" s="82">
        <f t="shared" si="50"/>
        <v>0</v>
      </c>
      <c r="M160" s="82">
        <f t="shared" si="50"/>
        <v>2266580.12</v>
      </c>
      <c r="N160" s="82">
        <f t="shared" si="50"/>
        <v>-1118833.69</v>
      </c>
      <c r="O160" s="82">
        <f t="shared" si="50"/>
        <v>-2296802.71</v>
      </c>
      <c r="P160" s="83">
        <f t="shared" si="50"/>
        <v>0</v>
      </c>
    </row>
    <row r="161" spans="1:16" ht="22.5" customHeight="1">
      <c r="A161" s="184" t="s">
        <v>193</v>
      </c>
      <c r="B161" s="19" t="s">
        <v>85</v>
      </c>
      <c r="C161" s="16" t="s">
        <v>86</v>
      </c>
      <c r="D161" s="76">
        <f t="shared" si="41"/>
        <v>517538746.54</v>
      </c>
      <c r="E161" s="90"/>
      <c r="F161" s="76">
        <f t="shared" si="42"/>
        <v>517538746.54</v>
      </c>
      <c r="G161" s="90"/>
      <c r="H161" s="90"/>
      <c r="I161" s="91"/>
      <c r="J161" s="90"/>
      <c r="K161" s="90"/>
      <c r="L161" s="90"/>
      <c r="M161" s="90">
        <v>447263648.46</v>
      </c>
      <c r="N161" s="90">
        <v>33300661.9</v>
      </c>
      <c r="O161" s="90">
        <v>36974436.18</v>
      </c>
      <c r="P161" s="92"/>
    </row>
    <row r="162" spans="1:16" ht="23.25" thickBot="1">
      <c r="A162" s="184" t="s">
        <v>115</v>
      </c>
      <c r="B162" s="27" t="s">
        <v>87</v>
      </c>
      <c r="C162" s="156" t="s">
        <v>88</v>
      </c>
      <c r="D162" s="85">
        <f t="shared" si="41"/>
        <v>518687802.82</v>
      </c>
      <c r="E162" s="157"/>
      <c r="F162" s="85">
        <f t="shared" si="42"/>
        <v>518687802.82</v>
      </c>
      <c r="G162" s="157"/>
      <c r="H162" s="157"/>
      <c r="I162" s="158"/>
      <c r="J162" s="157"/>
      <c r="K162" s="157"/>
      <c r="L162" s="157"/>
      <c r="M162" s="157">
        <v>444997068.34</v>
      </c>
      <c r="N162" s="157">
        <v>34419495.59</v>
      </c>
      <c r="O162" s="157">
        <v>39271238.89</v>
      </c>
      <c r="P162" s="159"/>
    </row>
    <row r="163" spans="1:16" ht="14.25">
      <c r="A163" s="37"/>
      <c r="B163" s="30"/>
      <c r="C163" s="30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161" t="s">
        <v>203</v>
      </c>
    </row>
    <row r="164" spans="1:16" ht="108">
      <c r="A164" s="48" t="s">
        <v>16</v>
      </c>
      <c r="B164" s="58" t="s">
        <v>105</v>
      </c>
      <c r="C164" s="58" t="s">
        <v>9</v>
      </c>
      <c r="D164" s="54" t="s">
        <v>10</v>
      </c>
      <c r="E164" s="55" t="s">
        <v>106</v>
      </c>
      <c r="F164" s="54" t="s">
        <v>11</v>
      </c>
      <c r="G164" s="55" t="s">
        <v>107</v>
      </c>
      <c r="H164" s="54" t="s">
        <v>12</v>
      </c>
      <c r="I164" s="57" t="s">
        <v>124</v>
      </c>
      <c r="J164" s="56" t="s">
        <v>13</v>
      </c>
      <c r="K164" s="56" t="s">
        <v>125</v>
      </c>
      <c r="L164" s="56" t="s">
        <v>126</v>
      </c>
      <c r="M164" s="56" t="s">
        <v>14</v>
      </c>
      <c r="N164" s="56" t="s">
        <v>127</v>
      </c>
      <c r="O164" s="56" t="s">
        <v>128</v>
      </c>
      <c r="P164" s="54" t="s">
        <v>15</v>
      </c>
    </row>
    <row r="165" spans="1:16" ht="15" thickBot="1">
      <c r="A165" s="49">
        <v>1</v>
      </c>
      <c r="B165" s="50">
        <v>2</v>
      </c>
      <c r="C165" s="50">
        <v>3</v>
      </c>
      <c r="D165" s="51">
        <v>4</v>
      </c>
      <c r="E165" s="51">
        <v>5</v>
      </c>
      <c r="F165" s="51">
        <v>6</v>
      </c>
      <c r="G165" s="51">
        <v>7</v>
      </c>
      <c r="H165" s="50">
        <v>8</v>
      </c>
      <c r="I165" s="50">
        <v>9</v>
      </c>
      <c r="J165" s="51">
        <v>10</v>
      </c>
      <c r="K165" s="51">
        <v>11</v>
      </c>
      <c r="L165" s="51">
        <v>12</v>
      </c>
      <c r="M165" s="51">
        <v>13</v>
      </c>
      <c r="N165" s="51">
        <v>14</v>
      </c>
      <c r="O165" s="51">
        <v>15</v>
      </c>
      <c r="P165" s="50">
        <v>16</v>
      </c>
    </row>
    <row r="166" spans="1:19" ht="22.5">
      <c r="A166" s="195" t="s">
        <v>141</v>
      </c>
      <c r="B166" s="31" t="s">
        <v>65</v>
      </c>
      <c r="C166" s="127"/>
      <c r="D166" s="67">
        <f aca="true" t="shared" si="51" ref="D166:D177">F166+P166-E166</f>
        <v>-1520029.33</v>
      </c>
      <c r="E166" s="101">
        <f>E167+E170+E173+E176+E177</f>
        <v>0</v>
      </c>
      <c r="F166" s="67">
        <f aca="true" t="shared" si="52" ref="F166:F177">H166+I166+J166+M166+O166+K166+L166+N166-G166</f>
        <v>-1520029.33</v>
      </c>
      <c r="G166" s="101">
        <f aca="true" t="shared" si="53" ref="G166:P166">G167+G170+G173+G176+G177</f>
        <v>0</v>
      </c>
      <c r="H166" s="101">
        <f t="shared" si="53"/>
        <v>0</v>
      </c>
      <c r="I166" s="101">
        <f t="shared" si="53"/>
        <v>0</v>
      </c>
      <c r="J166" s="101">
        <f t="shared" si="53"/>
        <v>0</v>
      </c>
      <c r="K166" s="101">
        <f t="shared" si="53"/>
        <v>0</v>
      </c>
      <c r="L166" s="101">
        <f t="shared" si="53"/>
        <v>0</v>
      </c>
      <c r="M166" s="101">
        <f t="shared" si="53"/>
        <v>-244506.79</v>
      </c>
      <c r="N166" s="101">
        <f t="shared" si="53"/>
        <v>0</v>
      </c>
      <c r="O166" s="101">
        <f t="shared" si="53"/>
        <v>-1275522.54</v>
      </c>
      <c r="P166" s="87">
        <f t="shared" si="53"/>
        <v>0</v>
      </c>
      <c r="Q166" s="1"/>
      <c r="R166" s="1"/>
      <c r="S166" s="1"/>
    </row>
    <row r="167" spans="1:19" ht="22.5">
      <c r="A167" s="183" t="s">
        <v>194</v>
      </c>
      <c r="B167" s="32" t="s">
        <v>67</v>
      </c>
      <c r="C167" s="18"/>
      <c r="D167" s="70">
        <f t="shared" si="51"/>
        <v>0</v>
      </c>
      <c r="E167" s="75">
        <f>E168-E169</f>
        <v>0</v>
      </c>
      <c r="F167" s="76">
        <f t="shared" si="52"/>
        <v>0</v>
      </c>
      <c r="G167" s="75">
        <f aca="true" t="shared" si="54" ref="G167:P167">G168-G169</f>
        <v>0</v>
      </c>
      <c r="H167" s="75">
        <f t="shared" si="54"/>
        <v>0</v>
      </c>
      <c r="I167" s="75">
        <f t="shared" si="54"/>
        <v>0</v>
      </c>
      <c r="J167" s="75">
        <f t="shared" si="54"/>
        <v>0</v>
      </c>
      <c r="K167" s="75">
        <f t="shared" si="54"/>
        <v>0</v>
      </c>
      <c r="L167" s="75">
        <f t="shared" si="54"/>
        <v>0</v>
      </c>
      <c r="M167" s="75">
        <f t="shared" si="54"/>
        <v>0</v>
      </c>
      <c r="N167" s="75">
        <f t="shared" si="54"/>
        <v>0</v>
      </c>
      <c r="O167" s="75">
        <f t="shared" si="54"/>
        <v>0</v>
      </c>
      <c r="P167" s="80">
        <f t="shared" si="54"/>
        <v>0</v>
      </c>
      <c r="Q167" s="1"/>
      <c r="R167" s="1"/>
      <c r="S167" s="1"/>
    </row>
    <row r="168" spans="1:19" ht="33.75">
      <c r="A168" s="208" t="s">
        <v>195</v>
      </c>
      <c r="B168" s="15" t="s">
        <v>89</v>
      </c>
      <c r="C168" s="20" t="s">
        <v>90</v>
      </c>
      <c r="D168" s="76">
        <f t="shared" si="51"/>
        <v>3223770.01</v>
      </c>
      <c r="E168" s="109"/>
      <c r="F168" s="76">
        <f t="shared" si="52"/>
        <v>3223770.01</v>
      </c>
      <c r="G168" s="90"/>
      <c r="H168" s="90"/>
      <c r="I168" s="91"/>
      <c r="J168" s="90"/>
      <c r="K168" s="90"/>
      <c r="L168" s="90"/>
      <c r="M168" s="90">
        <v>3223770.01</v>
      </c>
      <c r="N168" s="90"/>
      <c r="O168" s="90"/>
      <c r="P168" s="92"/>
      <c r="Q168" s="46"/>
      <c r="R168" s="46"/>
      <c r="S168" s="46"/>
    </row>
    <row r="169" spans="1:19" ht="22.5">
      <c r="A169" s="208" t="s">
        <v>196</v>
      </c>
      <c r="B169" s="15" t="s">
        <v>91</v>
      </c>
      <c r="C169" s="16" t="s">
        <v>92</v>
      </c>
      <c r="D169" s="70">
        <f t="shared" si="51"/>
        <v>3223770.01</v>
      </c>
      <c r="E169" s="112"/>
      <c r="F169" s="76">
        <f t="shared" si="52"/>
        <v>3223770.01</v>
      </c>
      <c r="G169" s="93"/>
      <c r="H169" s="93"/>
      <c r="I169" s="94"/>
      <c r="J169" s="93"/>
      <c r="K169" s="93"/>
      <c r="L169" s="93"/>
      <c r="M169" s="93">
        <v>3223770.01</v>
      </c>
      <c r="N169" s="93"/>
      <c r="O169" s="93"/>
      <c r="P169" s="95"/>
      <c r="Q169" s="1"/>
      <c r="R169" s="1"/>
      <c r="S169" s="1"/>
    </row>
    <row r="170" spans="1:19" ht="22.5">
      <c r="A170" s="183" t="s">
        <v>197</v>
      </c>
      <c r="B170" s="17" t="s">
        <v>70</v>
      </c>
      <c r="C170" s="18"/>
      <c r="D170" s="70">
        <f t="shared" si="51"/>
        <v>0</v>
      </c>
      <c r="E170" s="108">
        <f>E171-E172</f>
        <v>0</v>
      </c>
      <c r="F170" s="76">
        <f t="shared" si="52"/>
        <v>0</v>
      </c>
      <c r="G170" s="108">
        <f aca="true" t="shared" si="55" ref="G170:P170">G171-G172</f>
        <v>0</v>
      </c>
      <c r="H170" s="108">
        <f t="shared" si="55"/>
        <v>0</v>
      </c>
      <c r="I170" s="108">
        <f t="shared" si="55"/>
        <v>0</v>
      </c>
      <c r="J170" s="108">
        <f t="shared" si="55"/>
        <v>0</v>
      </c>
      <c r="K170" s="108">
        <f t="shared" si="55"/>
        <v>0</v>
      </c>
      <c r="L170" s="108">
        <f t="shared" si="55"/>
        <v>0</v>
      </c>
      <c r="M170" s="108">
        <f t="shared" si="55"/>
        <v>0</v>
      </c>
      <c r="N170" s="108">
        <f t="shared" si="55"/>
        <v>0</v>
      </c>
      <c r="O170" s="108">
        <f t="shared" si="55"/>
        <v>0</v>
      </c>
      <c r="P170" s="83">
        <f t="shared" si="55"/>
        <v>0</v>
      </c>
      <c r="Q170" s="1"/>
      <c r="R170" s="1"/>
      <c r="S170" s="1"/>
    </row>
    <row r="171" spans="1:19" ht="33.75">
      <c r="A171" s="208" t="s">
        <v>198</v>
      </c>
      <c r="B171" s="19" t="s">
        <v>93</v>
      </c>
      <c r="C171" s="16" t="s">
        <v>94</v>
      </c>
      <c r="D171" s="77">
        <f t="shared" si="51"/>
        <v>0</v>
      </c>
      <c r="E171" s="109"/>
      <c r="F171" s="76">
        <f t="shared" si="52"/>
        <v>0</v>
      </c>
      <c r="G171" s="109"/>
      <c r="H171" s="102"/>
      <c r="I171" s="103"/>
      <c r="J171" s="102"/>
      <c r="K171" s="102"/>
      <c r="L171" s="102"/>
      <c r="M171" s="102"/>
      <c r="N171" s="102"/>
      <c r="O171" s="102"/>
      <c r="P171" s="104"/>
      <c r="Q171" s="46"/>
      <c r="R171" s="46"/>
      <c r="S171" s="46"/>
    </row>
    <row r="172" spans="1:19" ht="22.5">
      <c r="A172" s="184" t="s">
        <v>199</v>
      </c>
      <c r="B172" s="15" t="s">
        <v>95</v>
      </c>
      <c r="C172" s="16" t="s">
        <v>96</v>
      </c>
      <c r="D172" s="70">
        <f t="shared" si="51"/>
        <v>0</v>
      </c>
      <c r="E172" s="112"/>
      <c r="F172" s="76">
        <f t="shared" si="52"/>
        <v>0</v>
      </c>
      <c r="G172" s="112"/>
      <c r="H172" s="105"/>
      <c r="I172" s="106"/>
      <c r="J172" s="105"/>
      <c r="K172" s="105"/>
      <c r="L172" s="105"/>
      <c r="M172" s="105"/>
      <c r="N172" s="105"/>
      <c r="O172" s="105"/>
      <c r="P172" s="107"/>
      <c r="Q172" s="1"/>
      <c r="R172" s="1"/>
      <c r="S172" s="1"/>
    </row>
    <row r="173" spans="1:19" ht="22.5">
      <c r="A173" s="203" t="s">
        <v>97</v>
      </c>
      <c r="B173" s="17" t="s">
        <v>75</v>
      </c>
      <c r="C173" s="18"/>
      <c r="D173" s="70">
        <f t="shared" si="51"/>
        <v>-1257398.69</v>
      </c>
      <c r="E173" s="108">
        <f>E174-E175</f>
        <v>0</v>
      </c>
      <c r="F173" s="76">
        <f t="shared" si="52"/>
        <v>-1257398.69</v>
      </c>
      <c r="G173" s="108">
        <f aca="true" t="shared" si="56" ref="G173:P173">G174-G175</f>
        <v>0</v>
      </c>
      <c r="H173" s="108">
        <f t="shared" si="56"/>
        <v>0</v>
      </c>
      <c r="I173" s="108">
        <f t="shared" si="56"/>
        <v>0</v>
      </c>
      <c r="J173" s="108">
        <f t="shared" si="56"/>
        <v>0</v>
      </c>
      <c r="K173" s="108">
        <f t="shared" si="56"/>
        <v>0</v>
      </c>
      <c r="L173" s="108">
        <f t="shared" si="56"/>
        <v>0</v>
      </c>
      <c r="M173" s="108">
        <f t="shared" si="56"/>
        <v>-97802.54</v>
      </c>
      <c r="N173" s="108">
        <f t="shared" si="56"/>
        <v>0</v>
      </c>
      <c r="O173" s="108">
        <f t="shared" si="56"/>
        <v>-1159596.15</v>
      </c>
      <c r="P173" s="83">
        <f t="shared" si="56"/>
        <v>0</v>
      </c>
      <c r="Q173" s="1"/>
      <c r="R173" s="1"/>
      <c r="S173" s="1"/>
    </row>
    <row r="174" spans="1:19" ht="22.5">
      <c r="A174" s="184" t="s">
        <v>116</v>
      </c>
      <c r="B174" s="19" t="s">
        <v>98</v>
      </c>
      <c r="C174" s="16" t="s">
        <v>99</v>
      </c>
      <c r="D174" s="76">
        <f t="shared" si="51"/>
        <v>332502253.21</v>
      </c>
      <c r="E174" s="90"/>
      <c r="F174" s="76">
        <f t="shared" si="52"/>
        <v>332502253.21</v>
      </c>
      <c r="G174" s="90"/>
      <c r="H174" s="90"/>
      <c r="I174" s="91"/>
      <c r="J174" s="90"/>
      <c r="K174" s="90"/>
      <c r="L174" s="90"/>
      <c r="M174" s="90">
        <v>269535003.84</v>
      </c>
      <c r="N174" s="90">
        <v>30144194.65</v>
      </c>
      <c r="O174" s="90">
        <v>32823054.72</v>
      </c>
      <c r="P174" s="92"/>
      <c r="Q174" s="46"/>
      <c r="R174" s="46"/>
      <c r="S174" s="46"/>
    </row>
    <row r="175" spans="1:19" ht="22.5">
      <c r="A175" s="197" t="s">
        <v>117</v>
      </c>
      <c r="B175" s="15" t="s">
        <v>100</v>
      </c>
      <c r="C175" s="20" t="s">
        <v>101</v>
      </c>
      <c r="D175" s="70">
        <f t="shared" si="51"/>
        <v>333759651.9</v>
      </c>
      <c r="E175" s="93"/>
      <c r="F175" s="70">
        <f t="shared" si="52"/>
        <v>333759651.9</v>
      </c>
      <c r="G175" s="93"/>
      <c r="H175" s="93"/>
      <c r="I175" s="94"/>
      <c r="J175" s="93"/>
      <c r="K175" s="93"/>
      <c r="L175" s="93"/>
      <c r="M175" s="93">
        <v>269632806.38</v>
      </c>
      <c r="N175" s="93">
        <v>30144194.65</v>
      </c>
      <c r="O175" s="93">
        <v>33982650.87</v>
      </c>
      <c r="P175" s="95"/>
      <c r="Q175" s="46"/>
      <c r="R175" s="46"/>
      <c r="S175" s="46"/>
    </row>
    <row r="176" spans="1:19" ht="14.25">
      <c r="A176" s="189" t="s">
        <v>142</v>
      </c>
      <c r="B176" s="19" t="s">
        <v>81</v>
      </c>
      <c r="C176" s="16" t="s">
        <v>136</v>
      </c>
      <c r="D176" s="76">
        <f t="shared" si="51"/>
        <v>0</v>
      </c>
      <c r="E176" s="90"/>
      <c r="F176" s="76">
        <f t="shared" si="52"/>
        <v>0</v>
      </c>
      <c r="G176" s="90"/>
      <c r="H176" s="90"/>
      <c r="I176" s="91"/>
      <c r="J176" s="90"/>
      <c r="K176" s="90"/>
      <c r="L176" s="90"/>
      <c r="M176" s="90"/>
      <c r="N176" s="90"/>
      <c r="O176" s="90"/>
      <c r="P176" s="92"/>
      <c r="Q176" s="46"/>
      <c r="R176" s="46"/>
      <c r="S176" s="46"/>
    </row>
    <row r="177" spans="1:16" ht="15" thickBot="1">
      <c r="A177" s="203" t="s">
        <v>143</v>
      </c>
      <c r="B177" s="137" t="s">
        <v>86</v>
      </c>
      <c r="C177" s="138" t="s">
        <v>136</v>
      </c>
      <c r="D177" s="145">
        <f t="shared" si="51"/>
        <v>-262630.64</v>
      </c>
      <c r="E177" s="146"/>
      <c r="F177" s="145">
        <f t="shared" si="52"/>
        <v>-262630.64</v>
      </c>
      <c r="G177" s="146"/>
      <c r="H177" s="146"/>
      <c r="I177" s="147"/>
      <c r="J177" s="146"/>
      <c r="K177" s="146"/>
      <c r="L177" s="146"/>
      <c r="M177" s="146">
        <v>-146704.25</v>
      </c>
      <c r="N177" s="146"/>
      <c r="O177" s="146">
        <v>-115926.39</v>
      </c>
      <c r="P177" s="148"/>
    </row>
    <row r="178" ht="14.25">
      <c r="P178" s="29"/>
    </row>
  </sheetData>
  <sheetProtection/>
  <mergeCells count="4">
    <mergeCell ref="A1:M1"/>
    <mergeCell ref="B7:M7"/>
    <mergeCell ref="F3:H3"/>
    <mergeCell ref="B6:M6"/>
  </mergeCells>
  <printOptions/>
  <pageMargins left="0.7086614173228347" right="0.7086614173228347" top="0.7480314960629921" bottom="0.7480314960629921" header="0.31496062992125984" footer="0.31496062992125984"/>
  <pageSetup blackAndWhite="1" fitToHeight="100" horizontalDpi="600" verticalDpi="600" orientation="landscape" paperSize="9" scale="50" r:id="rId1"/>
  <rowBreaks count="4" manualBreakCount="4">
    <brk id="44" max="255" man="1"/>
    <brk id="103" max="255" man="1"/>
    <brk id="139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Председатель</cp:lastModifiedBy>
  <dcterms:created xsi:type="dcterms:W3CDTF">2009-02-06T14:59:28Z</dcterms:created>
  <dcterms:modified xsi:type="dcterms:W3CDTF">2021-03-17T09:28:52Z</dcterms:modified>
  <cp:category/>
  <cp:version/>
  <cp:contentType/>
  <cp:contentStatus/>
</cp:coreProperties>
</file>