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81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<sst xmlns="http://schemas.openxmlformats.org/spreadsheetml/2006/main" count="484" uniqueCount="337">
  <si>
    <t>КОНСОЛИДИРОВАННЫЙ  ОТЧЕТ  О ФИНАНСОВЫХ РЕЗУЛЬТАТАХ ДЕЯТЕЛЬНОСТИ</t>
  </si>
  <si>
    <t>КОДЫ</t>
  </si>
  <si>
    <t xml:space="preserve">                  Форма по ОКУД    </t>
  </si>
  <si>
    <t>0503321</t>
  </si>
  <si>
    <t xml:space="preserve">Дата    </t>
  </si>
  <si>
    <t xml:space="preserve"> по ОКПО   </t>
  </si>
  <si>
    <t>Периодичность:  годовая</t>
  </si>
  <si>
    <t>Единица измерения: руб</t>
  </si>
  <si>
    <t xml:space="preserve"> по ОКЕИ  </t>
  </si>
  <si>
    <t>Код по КОСГУ</t>
  </si>
  <si>
    <t xml:space="preserve">Консолидированный бюджет субъекта Российской Федерации и территориального государственного внебюджетного 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</si>
  <si>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</si>
  <si>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</si>
  <si>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</si>
  <si>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</si>
  <si>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</si>
  <si>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</si>
  <si>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</si>
  <si>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</si>
  <si>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</si>
  <si>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</si>
  <si>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</si>
  <si>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</si>
  <si>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</si>
  <si>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</si>
  <si>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</si>
  <si>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</si>
  <si>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</si>
  <si>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</si>
  <si>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090</t>
  </si>
  <si>
    <t>170</t>
  </si>
  <si>
    <t>180</t>
  </si>
  <si>
    <t>200</t>
  </si>
  <si>
    <t>210</t>
  </si>
  <si>
    <t>220</t>
  </si>
  <si>
    <t>190</t>
  </si>
  <si>
    <t>230</t>
  </si>
  <si>
    <t>240</t>
  </si>
  <si>
    <t>250</t>
  </si>
  <si>
    <t>260</t>
  </si>
  <si>
    <t>270</t>
  </si>
  <si>
    <t>290</t>
  </si>
  <si>
    <t xml:space="preserve">Налог на прибыль 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</si>
  <si>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</si>
  <si>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</si>
  <si>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</si>
  <si>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</si>
  <si>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</si>
  <si>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</si>
  <si>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</si>
  <si>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</si>
  <si>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</si>
  <si>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</si>
  <si>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</si>
  <si>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</si>
  <si>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</si>
  <si>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</si>
  <si>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Чистое поступление материальных запасов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</si>
  <si>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</si>
  <si>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</si>
  <si>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</si>
  <si>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</si>
  <si>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</si>
  <si>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</si>
  <si>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</si>
  <si>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</si>
  <si>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</si>
  <si>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</si>
  <si>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</si>
  <si>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</si>
  <si>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</si>
  <si>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</si>
  <si>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</si>
  <si>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</si>
  <si>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</si>
  <si>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</si>
  <si>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</si>
  <si>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 xml:space="preserve">Чистое поступление иных финансовых активов 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</si>
  <si>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</si>
  <si>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</si>
  <si>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</si>
  <si>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</si>
  <si>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</si>
  <si>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</si>
  <si>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</si>
  <si>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</si>
  <si>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</si>
  <si>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</si>
  <si>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</si>
  <si>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</si>
  <si>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</si>
  <si>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</si>
  <si>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</si>
  <si>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</si>
  <si>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</si>
  <si>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</si>
  <si>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 xml:space="preserve">Чистое увеличение прочей кредиторской задолженности </t>
  </si>
  <si>
    <t>541</t>
  </si>
  <si>
    <t>730</t>
  </si>
  <si>
    <t>542</t>
  </si>
  <si>
    <t>830</t>
  </si>
  <si>
    <t xml:space="preserve">Наименование финансового органа </t>
  </si>
  <si>
    <t xml:space="preserve">Наименование бюджета </t>
  </si>
  <si>
    <t xml:space="preserve">На </t>
  </si>
  <si>
    <t>Код стро-
ки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</si>
  <si>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</si>
  <si>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</si>
  <si>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Расходы будущих периодов</t>
  </si>
  <si>
    <t>Операционный результат до налогообложения
(стр.010 - стр.150)</t>
  </si>
  <si>
    <t>уменьшение стоимости основных средств</t>
  </si>
  <si>
    <t>Чистое поступление нематериальных активов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</si>
  <si>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</si>
  <si>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</si>
  <si>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иных финансовых активов</t>
  </si>
  <si>
    <t>уменьшение прочей дебиторской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</si>
  <si>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</si>
  <si>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</si>
  <si>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370</t>
  </si>
  <si>
    <t>371</t>
  </si>
  <si>
    <t>372</t>
  </si>
  <si>
    <t>Чистое изменение затрат на изготовление готовой продукции, выполнение работ, услуг</t>
  </si>
  <si>
    <t>уменьшение затрат</t>
  </si>
  <si>
    <t xml:space="preserve"> по ОКТМО   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</si>
  <si>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</si>
  <si>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</si>
  <si>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
внутригородских районов</t>
  </si>
  <si>
    <t>Бюджеты городских поселений</t>
  </si>
  <si>
    <t>Бюджеты сельских поселений</t>
  </si>
  <si>
    <t>300</t>
  </si>
  <si>
    <t>301</t>
  </si>
  <si>
    <t>302</t>
  </si>
  <si>
    <t>41X</t>
  </si>
  <si>
    <t>42X</t>
  </si>
  <si>
    <t>43X</t>
  </si>
  <si>
    <t>450</t>
  </si>
  <si>
    <t>x</t>
  </si>
  <si>
    <t>400</t>
  </si>
  <si>
    <t>Чистое поступление ценных бумаг, кроме акций</t>
  </si>
  <si>
    <t>431</t>
  </si>
  <si>
    <t>432</t>
  </si>
  <si>
    <r>
      <t xml:space="preserve">Операции с обязательствами
</t>
    </r>
    <r>
      <rPr>
        <sz val="8"/>
        <rFont val="Arial"/>
        <family val="2"/>
      </rPr>
      <t>(стр.520 + стр.530 + стр.540 + стр.550 + стр.560)</t>
    </r>
  </si>
  <si>
    <t>Доходы будущих периодов</t>
  </si>
  <si>
    <t>Резервы предстоящих расходов</t>
  </si>
  <si>
    <r>
      <t xml:space="preserve">Доходы </t>
    </r>
    <r>
      <rPr>
        <sz val="8"/>
        <rFont val="Arial"/>
        <family val="2"/>
      </rPr>
      <t>( стр.020 + стр.030 + стр.040 +стр.050 + стр.060 +стр.070 + стр.090 + стр.100 + стр.110)</t>
    </r>
  </si>
  <si>
    <r>
      <t xml:space="preserve">Налоговые доходы
          </t>
    </r>
    <r>
      <rPr>
        <sz val="8"/>
        <rFont val="Arial"/>
        <family val="2"/>
      </rPr>
      <t>в том числе</t>
    </r>
  </si>
  <si>
    <r>
      <t xml:space="preserve">Доходы от собственности
          </t>
    </r>
    <r>
      <rPr>
        <sz val="8"/>
        <rFont val="Arial"/>
        <family val="2"/>
      </rPr>
      <t>в том числе</t>
    </r>
  </si>
  <si>
    <r>
      <t xml:space="preserve">Доходы от оказания платных услуг (работ), компенсаций затрат
          </t>
    </r>
    <r>
      <rPr>
        <sz val="8"/>
        <rFont val="Arial"/>
        <family val="2"/>
      </rPr>
      <t>в том числе</t>
    </r>
  </si>
  <si>
    <r>
      <t xml:space="preserve">Штрафы, пени, неустойки, возмещение ущерба
          </t>
    </r>
    <r>
      <rPr>
        <sz val="8"/>
        <rFont val="Arial"/>
        <family val="2"/>
      </rPr>
      <t>в том числе</t>
    </r>
  </si>
  <si>
    <r>
      <t xml:space="preserve">Безвозмездные денежные поступления текущего характера
          </t>
    </r>
    <r>
      <rPr>
        <sz val="8"/>
        <rFont val="Arial"/>
        <family val="2"/>
      </rPr>
      <t>в том числе</t>
    </r>
  </si>
  <si>
    <t>070</t>
  </si>
  <si>
    <r>
      <t xml:space="preserve">Безвозмездные денежные поступления капитального характера
          </t>
    </r>
    <r>
      <rPr>
        <sz val="8"/>
        <rFont val="Arial"/>
        <family val="2"/>
      </rPr>
      <t>в том числе</t>
    </r>
  </si>
  <si>
    <r>
      <t xml:space="preserve">Доходы от операций с активами
  </t>
    </r>
    <r>
      <rPr>
        <sz val="8"/>
        <rFont val="Arial"/>
        <family val="2"/>
      </rPr>
      <t xml:space="preserve">        в том числе</t>
    </r>
  </si>
  <si>
    <r>
      <t xml:space="preserve">Прочие доходы
          </t>
    </r>
    <r>
      <rPr>
        <sz val="8"/>
        <rFont val="Arial"/>
        <family val="2"/>
      </rPr>
      <t>в том числе</t>
    </r>
  </si>
  <si>
    <r>
      <t xml:space="preserve">Безвозмездные неденежные поступления в сектор государственного управления
          </t>
    </r>
    <r>
      <rPr>
        <sz val="8"/>
        <rFont val="Arial"/>
        <family val="2"/>
      </rPr>
      <t>в том числе</t>
    </r>
  </si>
  <si>
    <r>
      <t xml:space="preserve">Расходы </t>
    </r>
    <r>
      <rPr>
        <sz val="8"/>
        <rFont val="Arial"/>
        <family val="2"/>
      </rPr>
      <t>(стр.160 + стр.170 + стр.190 + стр.210 + стр.230 + стр.240 + стр.250 +стр.260 +стр.270)</t>
    </r>
  </si>
  <si>
    <r>
      <t xml:space="preserve">Оплата труда и начисления на выплаты по оплате труда
          </t>
    </r>
    <r>
      <rPr>
        <sz val="8"/>
        <rFont val="Arial"/>
        <family val="2"/>
      </rPr>
      <t>в том числе</t>
    </r>
  </si>
  <si>
    <r>
      <t xml:space="preserve">Оплата работ, услуг
   </t>
    </r>
    <r>
      <rPr>
        <sz val="8"/>
        <rFont val="Arial"/>
        <family val="2"/>
      </rPr>
      <t xml:space="preserve">       в том числе</t>
    </r>
  </si>
  <si>
    <r>
      <t xml:space="preserve">Обслуживание государственного (муниципального) долга
          </t>
    </r>
    <r>
      <rPr>
        <sz val="8"/>
        <rFont val="Arial"/>
        <family val="2"/>
      </rPr>
      <t>в том числе</t>
    </r>
  </si>
  <si>
    <r>
      <t xml:space="preserve">Безвозмездные денежные перечисления текущего характера организациям
       </t>
    </r>
    <r>
      <rPr>
        <sz val="8"/>
        <rFont val="Arial"/>
        <family val="2"/>
      </rPr>
      <t xml:space="preserve">   в том числе</t>
    </r>
  </si>
  <si>
    <r>
      <t xml:space="preserve">Безвозмездные перечисления бюджетам
</t>
    </r>
    <r>
      <rPr>
        <sz val="8"/>
        <rFont val="Arial"/>
        <family val="2"/>
      </rPr>
      <t xml:space="preserve">          в том числе</t>
    </r>
  </si>
  <si>
    <r>
      <t xml:space="preserve">Социальное обеспечение
          </t>
    </r>
    <r>
      <rPr>
        <sz val="8"/>
        <rFont val="Arial"/>
        <family val="2"/>
      </rPr>
      <t>в том числе</t>
    </r>
  </si>
  <si>
    <r>
      <t xml:space="preserve">Расходы по операциям с активами
  </t>
    </r>
    <r>
      <rPr>
        <sz val="8"/>
        <rFont val="Arial"/>
        <family val="2"/>
      </rPr>
      <t xml:space="preserve">        в том числе </t>
    </r>
  </si>
  <si>
    <t>280</t>
  </si>
  <si>
    <r>
      <t xml:space="preserve">Безвозмездные перечисления капитального характера организациям
          </t>
    </r>
    <r>
      <rPr>
        <sz val="8"/>
        <rFont val="Arial"/>
        <family val="2"/>
      </rPr>
      <t xml:space="preserve">в том числе </t>
    </r>
  </si>
  <si>
    <r>
      <t xml:space="preserve">Прочие расходы
          </t>
    </r>
    <r>
      <rPr>
        <sz val="8"/>
        <rFont val="Arial"/>
        <family val="2"/>
      </rPr>
      <t xml:space="preserve">в том числе </t>
    </r>
  </si>
  <si>
    <r>
      <t xml:space="preserve">Чистый операционный результат
</t>
    </r>
    <r>
      <rPr>
        <sz val="8"/>
        <rFont val="Arial"/>
        <family val="2"/>
      </rPr>
      <t>(стр.301 - стр.302); (стр.310 + стр.410)</t>
    </r>
  </si>
  <si>
    <r>
      <t xml:space="preserve">Операции с нефинансовыми активами
</t>
    </r>
    <r>
      <rPr>
        <sz val="8"/>
        <rFont val="Arial"/>
        <family val="2"/>
      </rPr>
      <t>(стр.320 + стр.330 + стр.350 + стр.360 + стр. 370 + стр.380 + стр. 390 + стр. 400)</t>
    </r>
  </si>
  <si>
    <t xml:space="preserve">Чистое поступление основных средств </t>
  </si>
  <si>
    <t>в том числе
увеличение стоимости основных средств</t>
  </si>
  <si>
    <t>в том числе
увеличение стоимости нематериальных активов</t>
  </si>
  <si>
    <t>в том числе
увеличение стоимости непроизведенных активов</t>
  </si>
  <si>
    <t>в том числе
увеличение стоимости материальных запасов
в том числе</t>
  </si>
  <si>
    <t>уменьшение стоимости материальных запасов
в том числе</t>
  </si>
  <si>
    <t>в том числе
увеличение затрат</t>
  </si>
  <si>
    <t>391</t>
  </si>
  <si>
    <t>392</t>
  </si>
  <si>
    <r>
      <t xml:space="preserve">Операции с финансовыми активами и обязательствами </t>
    </r>
    <r>
      <rPr>
        <sz val="8"/>
        <rFont val="Arial"/>
        <family val="2"/>
      </rPr>
      <t>(стр.420 - стр.510)</t>
    </r>
  </si>
  <si>
    <t>Чистое поступление денежных средств и их эквивалентов</t>
  </si>
  <si>
    <t>в том числе
поступление денежных средств и их эквивалентов</t>
  </si>
  <si>
    <t>выбытия денежных средств и их эквивалентов</t>
  </si>
  <si>
    <t>в том числе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</si>
  <si>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</si>
  <si>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451</t>
  </si>
  <si>
    <t>452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</si>
  <si>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</si>
  <si>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</si>
  <si>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в том числе
увеличение стоимости акций и иных финансовых инструментов</t>
  </si>
  <si>
    <t>Чистое предоставление заимствований</t>
  </si>
  <si>
    <t>в том числе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</si>
  <si>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</si>
  <si>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
увеличение стоимости иных финансовых активов</t>
  </si>
  <si>
    <t>Чистое увеличение прочей дебиторской задолженности</t>
  </si>
  <si>
    <t>в том числе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</si>
  <si>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</si>
  <si>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</si>
  <si>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</si>
  <si>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</si>
  <si>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в том числе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</si>
  <si>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</si>
  <si>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ф. 0503321 с.2</t>
  </si>
  <si>
    <t>ф. 0503321 с.3</t>
  </si>
  <si>
    <t>ф. 0503321 с.4</t>
  </si>
  <si>
    <t>ф. 0503321 с.5</t>
  </si>
  <si>
    <t xml:space="preserve">
x</t>
  </si>
  <si>
    <r>
      <rPr>
        <b/>
        <sz val="8"/>
        <rFont val="Arial"/>
        <family val="2"/>
      </rPr>
      <t>Операции с финансовыми активами</t>
    </r>
    <r>
      <rPr>
        <sz val="8"/>
        <rFont val="Arial"/>
        <family val="2"/>
      </rPr>
      <t xml:space="preserve">
(- стр.430 + стр.440 + стр.450 + стр.460 + стр. 470 + стр.480)</t>
    </r>
  </si>
  <si>
    <t>Чистое поступление прав пользования</t>
  </si>
  <si>
    <t>в том числе
увеличение стоимости прав пользования</t>
  </si>
  <si>
    <t>уменьшение стоимости прав пользования</t>
  </si>
  <si>
    <t>Бюджеты муниципальных округов, городских округов</t>
  </si>
  <si>
    <t>35Х</t>
  </si>
  <si>
    <t>45Х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</si>
  <si>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</si>
  <si>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</si>
  <si>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</si>
  <si>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</si>
  <si>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</si>
  <si>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</si>
  <si>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</si>
  <si>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</si>
  <si>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</si>
  <si>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</si>
  <si>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Шимского муниципального района</t>
  </si>
  <si>
    <t>01 января 2023 г.</t>
  </si>
  <si>
    <t>02290539</t>
  </si>
  <si>
    <t>Комитет финансов Администрации Шимского муниципального района</t>
  </si>
  <si>
    <t>ГОД</t>
  </si>
  <si>
    <t>5</t>
  </si>
  <si>
    <t>01.01.2023</t>
  </si>
  <si>
    <t>3</t>
  </si>
  <si>
    <t>792</t>
  </si>
  <si>
    <t>500</t>
  </si>
  <si>
    <t>49655000</t>
  </si>
  <si>
    <t>Симонян Алёна Евгеньевна</t>
  </si>
  <si>
    <t>Казначейство России</t>
  </si>
  <si>
    <t>6ACA8895B3B61D6587B506047F86A7E8</t>
  </si>
  <si>
    <t>E15C987AD11CF92FE1737BC8DB50E07BC296A0F1</t>
  </si>
  <si>
    <t>KFSHIMSK</t>
  </si>
  <si>
    <t>Яковлева Марина Владимировна</t>
  </si>
  <si>
    <t>2A6C2BAF9F23B45EA10AD520C6D94C75</t>
  </si>
  <si>
    <t>35662ECB5F873495BA4315D0A67EC7FA9CF6AF22</t>
  </si>
  <si>
    <t>KFSHIMSK1</t>
  </si>
  <si>
    <t>347</t>
  </si>
  <si>
    <t>Увеличение стоимости материальных запасов для целей капитальных вложений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</si>
  <si>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</si>
  <si>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</si>
  <si>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</si>
  <si>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</si>
  <si>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</si>
  <si>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</si>
  <si>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</si>
  <si>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</si>
  <si>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</si>
  <si>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</si>
  <si>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</si>
  <si>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</si>
  <si>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Безвозмездные перечисления капитального характера государственным (муниципальным) учреждениям</t>
  </si>
  <si>
    <t>281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</si>
  <si>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</si>
  <si>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286</t>
  </si>
  <si>
    <t>Амортизация</t>
  </si>
  <si>
    <t>271</t>
  </si>
  <si>
    <t>Расходование материальных запасов</t>
  </si>
  <si>
    <t>272</t>
  </si>
  <si>
    <t>Пособия по социальной помощи населению в денежной форме</t>
  </si>
  <si>
    <t>262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</si>
  <si>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</si>
  <si>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</si>
  <si>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</si>
  <si>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</si>
  <si>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Социальные компенсации персоналу в натуральной форме</t>
  </si>
  <si>
    <t>267</t>
  </si>
  <si>
    <t>Перечисления текущего характера другим бюджетам бюджетной системы Российской Федерации</t>
  </si>
  <si>
    <t>251</t>
  </si>
  <si>
    <t>Перечисления капитального характера другим бюджетам бюджетной системы Российской Федерации</t>
  </si>
  <si>
    <t>254</t>
  </si>
  <si>
    <t>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</si>
  <si>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</si>
  <si>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</si>
  <si>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</si>
  <si>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>Обслуживание внутреннего долга</t>
  </si>
  <si>
    <t>231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</si>
  <si>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</si>
  <si>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</si>
  <si>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</si>
  <si>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</si>
  <si>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</si>
  <si>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</si>
  <si>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</si>
  <si>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</si>
  <si>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</si>
  <si>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</si>
  <si>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</si>
  <si>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</si>
  <si>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</si>
  <si>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</si>
  <si>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</si>
  <si>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</si>
  <si>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</si>
  <si>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</si>
  <si>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</si>
  <si>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</si>
  <si>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</si>
  <si>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</si>
  <si>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Прочие неденежные безвозмездные поступления</t>
  </si>
  <si>
    <t>199</t>
  </si>
  <si>
    <t>Доходы от выбытия активов</t>
  </si>
  <si>
    <t>172</t>
  </si>
  <si>
    <t>Чрезвычайные доходы от операций с активами</t>
  </si>
  <si>
    <t>173</t>
  </si>
  <si>
    <t>Доходы от оценки активов и обязательств</t>
  </si>
  <si>
    <t>176</t>
  </si>
  <si>
    <t>Поступления капитального характера от других бюджетов бюджетной системы Российской Федерации</t>
  </si>
  <si>
    <t>161</t>
  </si>
  <si>
    <t>Поступления текущего характера от других бюджетов бюджетной системы Российской Федерации</t>
  </si>
  <si>
    <t>151</t>
  </si>
  <si>
    <t>Поступления текущего характера в бюджеты бюджетной системы Российской Федерации от бюджетных и автономных учреждений</t>
  </si>
  <si>
    <t>153</t>
  </si>
  <si>
    <t>Поступления текущего характера от организаций государственного сектора</t>
  </si>
  <si>
    <t>154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</si>
  <si>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</si>
  <si>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</si>
  <si>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</si>
  <si>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</si>
  <si>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Прочие доходы от сумм принудительного изъятия</t>
  </si>
  <si>
    <t>145</t>
  </si>
  <si>
    <t>Доходы от компенсации затрат</t>
  </si>
  <si>
    <t>134</t>
  </si>
  <si>
    <t>Доходы от операционной аренды</t>
  </si>
  <si>
    <t>121</t>
  </si>
  <si>
    <t>Платежи при пользовании природными ресурсами</t>
  </si>
  <si>
    <t>123</t>
  </si>
  <si>
    <t>Иные доходы от собственности</t>
  </si>
  <si>
    <t>129</t>
  </si>
  <si>
    <t>Налоги</t>
  </si>
  <si>
    <t>111</t>
  </si>
  <si>
    <t>Государственная пошлина, сборы</t>
  </si>
  <si>
    <t>112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</si>
</sst>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#,##0.00_ ;\-#,##0.00\ 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i/>
      <sz val="12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4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9" fillId="0" borderId="0" xfId="88" applyFo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88" applyFont="1" applyAlignment="1" applyProtection="1">
      <alignment horizontal="left"/>
      <protection/>
    </xf>
    <xf numFmtId="0" fontId="19" fillId="0" borderId="0" xfId="88" applyFont="1" applyAlignment="1" applyProtection="1">
      <alignment horizontal="left"/>
      <protection/>
    </xf>
    <xf numFmtId="0" fontId="19" fillId="0" borderId="0" xfId="88" applyFont="1" applyAlignment="1" applyProtection="1">
      <alignment horizontal="right"/>
      <protection/>
    </xf>
    <xf numFmtId="0" fontId="19" fillId="0" borderId="0" xfId="88" applyFont="1" applyAlignment="1" applyProtection="1">
      <alignment/>
      <protection/>
    </xf>
    <xf numFmtId="0" fontId="19" fillId="0" borderId="0" xfId="88" applyFont="1" applyBorder="1" applyAlignment="1" applyProtection="1">
      <alignment horizontal="center"/>
      <protection/>
    </xf>
    <xf numFmtId="49" fontId="19" fillId="0" borderId="0" xfId="88" applyNumberFormat="1" applyFont="1" applyBorder="1" applyProtection="1">
      <alignment/>
      <protection/>
    </xf>
    <xf numFmtId="0" fontId="19" fillId="0" borderId="0" xfId="88" applyFont="1" applyBorder="1" applyAlignment="1" applyProtection="1">
      <alignment horizontal="right"/>
      <protection/>
    </xf>
    <xf numFmtId="0" fontId="19" fillId="0" borderId="0" xfId="88" applyFont="1" applyFill="1" applyAlignment="1" applyProtection="1">
      <alignment horizontal="left"/>
      <protection/>
    </xf>
    <xf numFmtId="0" fontId="19" fillId="0" borderId="0" xfId="88" applyFont="1" applyAlignment="1" applyProtection="1">
      <alignment horizontal="centerContinuous"/>
      <protection/>
    </xf>
    <xf numFmtId="0" fontId="22" fillId="0" borderId="0" xfId="0" applyFont="1" applyAlignment="1" applyProtection="1">
      <alignment/>
      <protection/>
    </xf>
    <xf numFmtId="49" fontId="21" fillId="8" borderId="10" xfId="88" applyNumberFormat="1" applyFont="1" applyFill="1" applyBorder="1" applyAlignment="1" applyProtection="1">
      <alignment horizontal="center"/>
      <protection/>
    </xf>
    <xf numFmtId="49" fontId="21" fillId="8" borderId="11" xfId="88" applyNumberFormat="1" applyFont="1" applyFill="1" applyBorder="1" applyAlignment="1" applyProtection="1">
      <alignment horizontal="center"/>
      <protection/>
    </xf>
    <xf numFmtId="49" fontId="21" fillId="0" borderId="12" xfId="88" applyNumberFormat="1" applyFont="1" applyBorder="1" applyAlignment="1" applyProtection="1">
      <alignment horizontal="center"/>
      <protection/>
    </xf>
    <xf numFmtId="49" fontId="21" fillId="0" borderId="13" xfId="88" applyNumberFormat="1" applyFont="1" applyBorder="1" applyAlignment="1" applyProtection="1">
      <alignment horizontal="center"/>
      <protection/>
    </xf>
    <xf numFmtId="49" fontId="21" fillId="6" borderId="12" xfId="88" applyNumberFormat="1" applyFont="1" applyFill="1" applyBorder="1" applyAlignment="1" applyProtection="1">
      <alignment horizontal="center"/>
      <protection/>
    </xf>
    <xf numFmtId="49" fontId="21" fillId="6" borderId="13" xfId="88" applyNumberFormat="1" applyFont="1" applyFill="1" applyBorder="1" applyAlignment="1" applyProtection="1">
      <alignment horizontal="center"/>
      <protection/>
    </xf>
    <xf numFmtId="49" fontId="21" fillId="0" borderId="14" xfId="88" applyNumberFormat="1" applyFont="1" applyBorder="1" applyAlignment="1" applyProtection="1">
      <alignment horizontal="center"/>
      <protection/>
    </xf>
    <xf numFmtId="49" fontId="21" fillId="0" borderId="15" xfId="88" applyNumberFormat="1" applyFont="1" applyBorder="1" applyAlignment="1" applyProtection="1">
      <alignment horizontal="center"/>
      <protection/>
    </xf>
    <xf numFmtId="49" fontId="21" fillId="0" borderId="16" xfId="88" applyNumberFormat="1" applyFont="1" applyBorder="1" applyAlignment="1" applyProtection="1">
      <alignment horizontal="center"/>
      <protection/>
    </xf>
    <xf numFmtId="49" fontId="21" fillId="0" borderId="17" xfId="88" applyNumberFormat="1" applyFont="1" applyBorder="1" applyAlignment="1" applyProtection="1">
      <alignment horizontal="center"/>
      <protection/>
    </xf>
    <xf numFmtId="49" fontId="21" fillId="0" borderId="16" xfId="88" applyNumberFormat="1" applyFont="1" applyFill="1" applyBorder="1" applyAlignment="1" applyProtection="1">
      <alignment horizontal="center"/>
      <protection/>
    </xf>
    <xf numFmtId="49" fontId="21" fillId="8" borderId="12" xfId="88" applyNumberFormat="1" applyFont="1" applyFill="1" applyBorder="1" applyAlignment="1" applyProtection="1">
      <alignment horizontal="center"/>
      <protection/>
    </xf>
    <xf numFmtId="49" fontId="21" fillId="6" borderId="18" xfId="88" applyNumberFormat="1" applyFont="1" applyFill="1" applyBorder="1" applyAlignment="1" applyProtection="1">
      <alignment horizontal="center"/>
      <protection/>
    </xf>
    <xf numFmtId="49" fontId="21" fillId="0" borderId="18" xfId="88" applyNumberFormat="1" applyFont="1" applyBorder="1" applyAlignment="1" applyProtection="1">
      <alignment horizontal="center"/>
      <protection/>
    </xf>
    <xf numFmtId="49" fontId="21" fillId="0" borderId="19" xfId="88" applyNumberFormat="1" applyFont="1" applyBorder="1" applyAlignment="1" applyProtection="1">
      <alignment horizontal="center"/>
      <protection/>
    </xf>
    <xf numFmtId="0" fontId="23" fillId="0" borderId="0" xfId="88" applyFont="1" applyBorder="1" applyAlignment="1" applyProtection="1">
      <alignment horizontal="left" wrapText="1"/>
      <protection/>
    </xf>
    <xf numFmtId="49" fontId="19" fillId="0" borderId="0" xfId="88" applyNumberFormat="1" applyFont="1" applyBorder="1" applyAlignment="1" applyProtection="1">
      <alignment horizontal="center"/>
      <protection/>
    </xf>
    <xf numFmtId="49" fontId="19" fillId="0" borderId="20" xfId="88" applyNumberFormat="1" applyFont="1" applyBorder="1" applyAlignment="1" applyProtection="1">
      <alignment horizontal="center"/>
      <protection/>
    </xf>
    <xf numFmtId="49" fontId="21" fillId="6" borderId="10" xfId="88" applyNumberFormat="1" applyFont="1" applyFill="1" applyBorder="1" applyAlignment="1" applyProtection="1">
      <alignment horizontal="center"/>
      <protection/>
    </xf>
    <xf numFmtId="49" fontId="21" fillId="6" borderId="14" xfId="88" applyNumberFormat="1" applyFont="1" applyFill="1" applyBorder="1" applyAlignment="1" applyProtection="1">
      <alignment horizontal="center"/>
      <protection/>
    </xf>
    <xf numFmtId="49" fontId="21" fillId="8" borderId="18" xfId="88" applyNumberFormat="1" applyFont="1" applyFill="1" applyBorder="1" applyAlignment="1" applyProtection="1">
      <alignment horizontal="center"/>
      <protection/>
    </xf>
    <xf numFmtId="49" fontId="21" fillId="2" borderId="12" xfId="88" applyNumberFormat="1" applyFont="1" applyFill="1" applyBorder="1" applyAlignment="1" applyProtection="1">
      <alignment horizontal="center"/>
      <protection/>
    </xf>
    <xf numFmtId="49" fontId="21" fillId="2" borderId="18" xfId="88" applyNumberFormat="1" applyFont="1" applyFill="1" applyBorder="1" applyAlignment="1" applyProtection="1">
      <alignment horizontal="center"/>
      <protection/>
    </xf>
    <xf numFmtId="49" fontId="21" fillId="0" borderId="21" xfId="88" applyNumberFormat="1" applyFont="1" applyBorder="1" applyAlignment="1" applyProtection="1">
      <alignment horizontal="center"/>
      <protection/>
    </xf>
    <xf numFmtId="0" fontId="19" fillId="0" borderId="20" xfId="88" applyFont="1" applyBorder="1" applyAlignment="1" applyProtection="1">
      <alignment horizontal="left" wrapText="1"/>
      <protection/>
    </xf>
    <xf numFmtId="0" fontId="19" fillId="0" borderId="20" xfId="88" applyFont="1" applyBorder="1" applyAlignment="1" applyProtection="1">
      <alignment horizontal="center" vertical="center"/>
      <protection/>
    </xf>
    <xf numFmtId="49" fontId="21" fillId="0" borderId="14" xfId="88" applyNumberFormat="1" applyFont="1" applyFill="1" applyBorder="1" applyAlignment="1" applyProtection="1">
      <alignment horizontal="center"/>
      <protection/>
    </xf>
    <xf numFmtId="49" fontId="21" fillId="0" borderId="13" xfId="88" applyNumberFormat="1" applyFont="1" applyFill="1" applyBorder="1" applyAlignment="1" applyProtection="1">
      <alignment horizontal="center"/>
      <protection/>
    </xf>
    <xf numFmtId="49" fontId="21" fillId="0" borderId="22" xfId="88" applyNumberFormat="1" applyFont="1" applyFill="1" applyBorder="1" applyAlignment="1" applyProtection="1">
      <alignment horizontal="center"/>
      <protection/>
    </xf>
    <xf numFmtId="49" fontId="21" fillId="0" borderId="23" xfId="88" applyNumberFormat="1" applyFont="1" applyFill="1" applyBorder="1" applyAlignment="1" applyProtection="1">
      <alignment horizontal="center"/>
      <protection/>
    </xf>
    <xf numFmtId="49" fontId="21" fillId="0" borderId="17" xfId="88" applyNumberFormat="1" applyFont="1" applyFill="1" applyBorder="1" applyAlignment="1" applyProtection="1">
      <alignment horizontal="center"/>
      <protection/>
    </xf>
    <xf numFmtId="49" fontId="21" fillId="6" borderId="15" xfId="88" applyNumberFormat="1" applyFont="1" applyFill="1" applyBorder="1" applyAlignment="1" applyProtection="1">
      <alignment horizontal="center"/>
      <protection/>
    </xf>
    <xf numFmtId="49" fontId="21" fillId="0" borderId="22" xfId="88" applyNumberFormat="1" applyFont="1" applyBorder="1" applyAlignment="1" applyProtection="1">
      <alignment horizontal="center"/>
      <protection/>
    </xf>
    <xf numFmtId="0" fontId="19" fillId="0" borderId="0" xfId="88" applyFont="1" applyBorder="1" applyProtection="1">
      <alignment/>
      <protection/>
    </xf>
    <xf numFmtId="0" fontId="25" fillId="0" borderId="0" xfId="0" applyFont="1" applyAlignment="1" applyProtection="1">
      <alignment/>
      <protection/>
    </xf>
    <xf numFmtId="0" fontId="24" fillId="0" borderId="24" xfId="88" applyFont="1" applyBorder="1" applyAlignment="1" applyProtection="1">
      <alignment horizontal="center" vertical="center"/>
      <protection/>
    </xf>
    <xf numFmtId="0" fontId="26" fillId="0" borderId="25" xfId="88" applyFont="1" applyBorder="1" applyAlignment="1" applyProtection="1">
      <alignment horizontal="center" vertical="center"/>
      <protection/>
    </xf>
    <xf numFmtId="0" fontId="26" fillId="0" borderId="17" xfId="88" applyFont="1" applyBorder="1" applyAlignment="1" applyProtection="1">
      <alignment horizontal="center" vertical="center"/>
      <protection/>
    </xf>
    <xf numFmtId="0" fontId="26" fillId="0" borderId="26" xfId="88" applyFont="1" applyBorder="1" applyAlignment="1" applyProtection="1">
      <alignment horizontal="center" vertical="center"/>
      <protection/>
    </xf>
    <xf numFmtId="0" fontId="26" fillId="0" borderId="27" xfId="88" applyFont="1" applyBorder="1" applyAlignment="1" applyProtection="1">
      <alignment horizontal="center" vertical="center"/>
      <protection/>
    </xf>
    <xf numFmtId="0" fontId="21" fillId="8" borderId="28" xfId="88" applyFont="1" applyFill="1" applyBorder="1" applyAlignment="1" applyProtection="1">
      <alignment horizontal="center" wrapText="1"/>
      <protection/>
    </xf>
    <xf numFmtId="49" fontId="24" fillId="0" borderId="29" xfId="88" applyNumberFormat="1" applyFont="1" applyBorder="1" applyAlignment="1" applyProtection="1">
      <alignment horizontal="center" vertical="center" wrapText="1"/>
      <protection/>
    </xf>
    <xf numFmtId="49" fontId="24" fillId="0" borderId="17" xfId="88" applyNumberFormat="1" applyFont="1" applyBorder="1" applyAlignment="1" applyProtection="1">
      <alignment horizontal="center" vertical="center" wrapText="1"/>
      <protection/>
    </xf>
    <xf numFmtId="0" fontId="24" fillId="0" borderId="29" xfId="88" applyFont="1" applyFill="1" applyBorder="1" applyAlignment="1" applyProtection="1">
      <alignment horizontal="center" vertical="center" wrapText="1"/>
      <protection/>
    </xf>
    <xf numFmtId="0" fontId="24" fillId="0" borderId="29" xfId="88" applyFont="1" applyBorder="1" applyAlignment="1" applyProtection="1">
      <alignment horizontal="center" vertical="center" wrapText="1"/>
      <protection/>
    </xf>
    <xf numFmtId="0" fontId="24" fillId="0" borderId="17" xfId="88" applyFont="1" applyBorder="1" applyAlignment="1" applyProtection="1">
      <alignment horizontal="center" vertical="center" wrapText="1"/>
      <protection/>
    </xf>
    <xf numFmtId="0" fontId="19" fillId="0" borderId="30" xfId="88" applyFont="1" applyBorder="1" applyAlignment="1" applyProtection="1">
      <alignment horizontal="center"/>
      <protection/>
    </xf>
    <xf numFmtId="0" fontId="24" fillId="0" borderId="25" xfId="88" applyFont="1" applyBorder="1" applyAlignment="1" applyProtection="1">
      <alignment horizontal="center" vertical="center"/>
      <protection/>
    </xf>
    <xf numFmtId="0" fontId="18" fillId="0" borderId="24" xfId="88" applyFont="1" applyBorder="1" applyAlignment="1" applyProtection="1">
      <alignment/>
      <protection/>
    </xf>
    <xf numFmtId="49" fontId="19" fillId="0" borderId="31" xfId="88" applyNumberFormat="1" applyFont="1" applyBorder="1" applyAlignment="1" applyProtection="1">
      <alignment horizontal="center"/>
      <protection/>
    </xf>
    <xf numFmtId="49" fontId="19" fillId="0" borderId="32" xfId="88" applyNumberFormat="1" applyFont="1" applyBorder="1" applyAlignment="1" applyProtection="1">
      <alignment horizontal="center" vertical="center"/>
      <protection/>
    </xf>
    <xf numFmtId="49" fontId="19" fillId="0" borderId="33" xfId="88" applyNumberFormat="1" applyFont="1" applyBorder="1" applyAlignment="1" applyProtection="1">
      <alignment horizontal="center" vertical="center"/>
      <protection/>
    </xf>
    <xf numFmtId="0" fontId="19" fillId="0" borderId="34" xfId="88" applyFont="1" applyBorder="1" applyAlignment="1" applyProtection="1">
      <alignment horizontal="center"/>
      <protection/>
    </xf>
    <xf numFmtId="49" fontId="21" fillId="0" borderId="23" xfId="88" applyNumberFormat="1" applyFont="1" applyBorder="1" applyAlignment="1" applyProtection="1">
      <alignment horizontal="center"/>
      <protection/>
    </xf>
    <xf numFmtId="174" fontId="19" fillId="8" borderId="35" xfId="88" applyNumberFormat="1" applyFont="1" applyFill="1" applyBorder="1" applyAlignment="1" applyProtection="1">
      <alignment horizontal="right"/>
      <protection/>
    </xf>
    <xf numFmtId="174" fontId="19" fillId="8" borderId="11" xfId="88" applyNumberFormat="1" applyFont="1" applyFill="1" applyBorder="1" applyAlignment="1" applyProtection="1">
      <alignment horizontal="right"/>
      <protection/>
    </xf>
    <xf numFmtId="174" fontId="19" fillId="8" borderId="36" xfId="88" applyNumberFormat="1" applyFont="1" applyFill="1" applyBorder="1" applyAlignment="1" applyProtection="1">
      <alignment horizontal="right"/>
      <protection/>
    </xf>
    <xf numFmtId="174" fontId="19" fillId="8" borderId="25" xfId="88" applyNumberFormat="1" applyFont="1" applyFill="1" applyBorder="1" applyAlignment="1" applyProtection="1">
      <alignment horizontal="right"/>
      <protection/>
    </xf>
    <xf numFmtId="174" fontId="19" fillId="0" borderId="37" xfId="88" applyNumberFormat="1" applyFont="1" applyBorder="1" applyAlignment="1" applyProtection="1">
      <alignment horizontal="right" wrapText="1"/>
      <protection locked="0"/>
    </xf>
    <xf numFmtId="174" fontId="19" fillId="8" borderId="15" xfId="88" applyNumberFormat="1" applyFont="1" applyFill="1" applyBorder="1" applyAlignment="1" applyProtection="1">
      <alignment horizontal="right"/>
      <protection/>
    </xf>
    <xf numFmtId="174" fontId="19" fillId="0" borderId="13" xfId="88" applyNumberFormat="1" applyFont="1" applyBorder="1" applyAlignment="1" applyProtection="1">
      <alignment horizontal="right" wrapText="1"/>
      <protection locked="0"/>
    </xf>
    <xf numFmtId="174" fontId="19" fillId="0" borderId="38" xfId="88" applyNumberFormat="1" applyFont="1" applyBorder="1" applyAlignment="1" applyProtection="1">
      <alignment horizontal="right" wrapText="1"/>
      <protection locked="0"/>
    </xf>
    <xf numFmtId="174" fontId="19" fillId="6" borderId="37" xfId="88" applyNumberFormat="1" applyFont="1" applyFill="1" applyBorder="1" applyAlignment="1" applyProtection="1">
      <alignment horizontal="right"/>
      <protection/>
    </xf>
    <xf numFmtId="174" fontId="19" fillId="8" borderId="37" xfId="88" applyNumberFormat="1" applyFont="1" applyFill="1" applyBorder="1" applyAlignment="1" applyProtection="1">
      <alignment horizontal="right"/>
      <protection/>
    </xf>
    <xf numFmtId="174" fontId="19" fillId="8" borderId="13" xfId="88" applyNumberFormat="1" applyFont="1" applyFill="1" applyBorder="1" applyAlignment="1" applyProtection="1">
      <alignment horizontal="right"/>
      <protection/>
    </xf>
    <xf numFmtId="174" fontId="19" fillId="0" borderId="15" xfId="88" applyNumberFormat="1" applyFont="1" applyBorder="1" applyAlignment="1" applyProtection="1">
      <alignment horizontal="right" wrapText="1"/>
      <protection locked="0"/>
    </xf>
    <xf numFmtId="174" fontId="19" fillId="0" borderId="39" xfId="88" applyNumberFormat="1" applyFont="1" applyBorder="1" applyAlignment="1" applyProtection="1">
      <alignment horizontal="right" wrapText="1"/>
      <protection locked="0"/>
    </xf>
    <xf numFmtId="174" fontId="19" fillId="6" borderId="38" xfId="88" applyNumberFormat="1" applyFont="1" applyFill="1" applyBorder="1" applyAlignment="1" applyProtection="1">
      <alignment horizontal="right"/>
      <protection/>
    </xf>
    <xf numFmtId="174" fontId="19" fillId="8" borderId="39" xfId="88" applyNumberFormat="1" applyFont="1" applyFill="1" applyBorder="1" applyAlignment="1" applyProtection="1">
      <alignment horizontal="right"/>
      <protection/>
    </xf>
    <xf numFmtId="174" fontId="19" fillId="6" borderId="15" xfId="88" applyNumberFormat="1" applyFont="1" applyFill="1" applyBorder="1" applyAlignment="1" applyProtection="1">
      <alignment horizontal="right"/>
      <protection/>
    </xf>
    <xf numFmtId="174" fontId="19" fillId="6" borderId="39" xfId="88" applyNumberFormat="1" applyFont="1" applyFill="1" applyBorder="1" applyAlignment="1" applyProtection="1">
      <alignment horizontal="right"/>
      <protection/>
    </xf>
    <xf numFmtId="174" fontId="19" fillId="0" borderId="25" xfId="88" applyNumberFormat="1" applyFont="1" applyBorder="1" applyAlignment="1" applyProtection="1">
      <alignment horizontal="right" wrapText="1"/>
      <protection locked="0"/>
    </xf>
    <xf numFmtId="174" fontId="19" fillId="8" borderId="40" xfId="88" applyNumberFormat="1" applyFont="1" applyFill="1" applyBorder="1" applyAlignment="1" applyProtection="1">
      <alignment horizontal="right"/>
      <protection/>
    </xf>
    <xf numFmtId="174" fontId="19" fillId="8" borderId="27" xfId="88" applyNumberFormat="1" applyFont="1" applyFill="1" applyBorder="1" applyAlignment="1" applyProtection="1">
      <alignment horizontal="right"/>
      <protection/>
    </xf>
    <xf numFmtId="174" fontId="19" fillId="6" borderId="36" xfId="88" applyNumberFormat="1" applyFont="1" applyFill="1" applyBorder="1" applyAlignment="1" applyProtection="1">
      <alignment horizontal="right"/>
      <protection/>
    </xf>
    <xf numFmtId="174" fontId="19" fillId="2" borderId="15" xfId="88" applyNumberFormat="1" applyFont="1" applyFill="1" applyBorder="1" applyAlignment="1" applyProtection="1">
      <alignment horizontal="right"/>
      <protection/>
    </xf>
    <xf numFmtId="174" fontId="19" fillId="2" borderId="39" xfId="88" applyNumberFormat="1" applyFont="1" applyFill="1" applyBorder="1" applyAlignment="1" applyProtection="1">
      <alignment horizontal="right"/>
      <protection/>
    </xf>
    <xf numFmtId="174" fontId="19" fillId="0" borderId="37" xfId="88" applyNumberFormat="1" applyFont="1" applyBorder="1" applyAlignment="1" applyProtection="1">
      <alignment horizontal="right"/>
      <protection locked="0"/>
    </xf>
    <xf numFmtId="174" fontId="19" fillId="0" borderId="13" xfId="88" applyNumberFormat="1" applyFont="1" applyBorder="1" applyAlignment="1" applyProtection="1">
      <alignment horizontal="right"/>
      <protection locked="0"/>
    </xf>
    <xf numFmtId="174" fontId="19" fillId="0" borderId="38" xfId="88" applyNumberFormat="1" applyFont="1" applyBorder="1" applyAlignment="1" applyProtection="1">
      <alignment horizontal="right"/>
      <protection locked="0"/>
    </xf>
    <xf numFmtId="174" fontId="19" fillId="0" borderId="25" xfId="88" applyNumberFormat="1" applyFont="1" applyBorder="1" applyAlignment="1" applyProtection="1">
      <alignment horizontal="right"/>
      <protection locked="0"/>
    </xf>
    <xf numFmtId="174" fontId="19" fillId="0" borderId="15" xfId="88" applyNumberFormat="1" applyFont="1" applyBorder="1" applyAlignment="1" applyProtection="1">
      <alignment horizontal="right"/>
      <protection locked="0"/>
    </xf>
    <xf numFmtId="174" fontId="19" fillId="0" borderId="39" xfId="88" applyNumberFormat="1" applyFont="1" applyBorder="1" applyAlignment="1" applyProtection="1">
      <alignment horizontal="right"/>
      <protection locked="0"/>
    </xf>
    <xf numFmtId="174" fontId="19" fillId="6" borderId="13" xfId="88" applyNumberFormat="1" applyFont="1" applyFill="1" applyBorder="1" applyAlignment="1" applyProtection="1">
      <alignment horizontal="right"/>
      <protection/>
    </xf>
    <xf numFmtId="174" fontId="19" fillId="0" borderId="26" xfId="88" applyNumberFormat="1" applyFont="1" applyBorder="1" applyAlignment="1" applyProtection="1">
      <alignment horizontal="right"/>
      <protection locked="0"/>
    </xf>
    <xf numFmtId="174" fontId="19" fillId="8" borderId="24" xfId="88" applyNumberFormat="1" applyFont="1" applyFill="1" applyBorder="1" applyAlignment="1" applyProtection="1">
      <alignment horizontal="right"/>
      <protection/>
    </xf>
    <xf numFmtId="174" fontId="19" fillId="0" borderId="17" xfId="88" applyNumberFormat="1" applyFont="1" applyBorder="1" applyAlignment="1" applyProtection="1">
      <alignment horizontal="right"/>
      <protection locked="0"/>
    </xf>
    <xf numFmtId="174" fontId="19" fillId="0" borderId="41" xfId="88" applyNumberFormat="1" applyFont="1" applyBorder="1" applyAlignment="1" applyProtection="1">
      <alignment horizontal="right"/>
      <protection locked="0"/>
    </xf>
    <xf numFmtId="174" fontId="19" fillId="6" borderId="35" xfId="88" applyNumberFormat="1" applyFont="1" applyFill="1" applyBorder="1" applyAlignment="1" applyProtection="1">
      <alignment horizontal="right"/>
      <protection/>
    </xf>
    <xf numFmtId="174" fontId="19" fillId="0" borderId="37" xfId="88" applyNumberFormat="1" applyFont="1" applyFill="1" applyBorder="1" applyAlignment="1" applyProtection="1">
      <alignment horizontal="right"/>
      <protection locked="0"/>
    </xf>
    <xf numFmtId="174" fontId="19" fillId="0" borderId="13" xfId="88" applyNumberFormat="1" applyFont="1" applyFill="1" applyBorder="1" applyAlignment="1" applyProtection="1">
      <alignment horizontal="right"/>
      <protection locked="0"/>
    </xf>
    <xf numFmtId="174" fontId="19" fillId="0" borderId="38" xfId="88" applyNumberFormat="1" applyFont="1" applyFill="1" applyBorder="1" applyAlignment="1" applyProtection="1">
      <alignment horizontal="right"/>
      <protection locked="0"/>
    </xf>
    <xf numFmtId="174" fontId="19" fillId="0" borderId="25" xfId="88" applyNumberFormat="1" applyFont="1" applyFill="1" applyBorder="1" applyAlignment="1" applyProtection="1">
      <alignment horizontal="right"/>
      <protection locked="0"/>
    </xf>
    <xf numFmtId="174" fontId="19" fillId="0" borderId="15" xfId="88" applyNumberFormat="1" applyFont="1" applyFill="1" applyBorder="1" applyAlignment="1" applyProtection="1">
      <alignment horizontal="right"/>
      <protection locked="0"/>
    </xf>
    <xf numFmtId="174" fontId="19" fillId="0" borderId="39" xfId="88" applyNumberFormat="1" applyFont="1" applyFill="1" applyBorder="1" applyAlignment="1" applyProtection="1">
      <alignment horizontal="right"/>
      <protection locked="0"/>
    </xf>
    <xf numFmtId="174" fontId="19" fillId="6" borderId="25" xfId="88" applyNumberFormat="1" applyFont="1" applyFill="1" applyBorder="1" applyAlignment="1" applyProtection="1">
      <alignment horizontal="right"/>
      <protection/>
    </xf>
    <xf numFmtId="174" fontId="19" fillId="0" borderId="24" xfId="88" applyNumberFormat="1" applyFont="1" applyFill="1" applyBorder="1" applyAlignment="1" applyProtection="1">
      <alignment horizontal="right"/>
      <protection locked="0"/>
    </xf>
    <xf numFmtId="174" fontId="19" fillId="0" borderId="23" xfId="88" applyNumberFormat="1" applyFont="1" applyFill="1" applyBorder="1" applyAlignment="1" applyProtection="1">
      <alignment horizontal="right"/>
      <protection locked="0"/>
    </xf>
    <xf numFmtId="174" fontId="19" fillId="0" borderId="42" xfId="88" applyNumberFormat="1" applyFont="1" applyFill="1" applyBorder="1" applyAlignment="1" applyProtection="1">
      <alignment horizontal="right"/>
      <protection locked="0"/>
    </xf>
    <xf numFmtId="174" fontId="19" fillId="0" borderId="26" xfId="88" applyNumberFormat="1" applyFont="1" applyFill="1" applyBorder="1" applyAlignment="1" applyProtection="1">
      <alignment horizontal="right"/>
      <protection locked="0"/>
    </xf>
    <xf numFmtId="174" fontId="19" fillId="0" borderId="17" xfId="88" applyNumberFormat="1" applyFont="1" applyFill="1" applyBorder="1" applyAlignment="1" applyProtection="1">
      <alignment horizontal="right"/>
      <protection locked="0"/>
    </xf>
    <xf numFmtId="174" fontId="19" fillId="0" borderId="41" xfId="88" applyNumberFormat="1" applyFont="1" applyFill="1" applyBorder="1" applyAlignment="1" applyProtection="1">
      <alignment horizontal="right"/>
      <protection locked="0"/>
    </xf>
    <xf numFmtId="174" fontId="19" fillId="0" borderId="24" xfId="88" applyNumberFormat="1" applyFont="1" applyBorder="1" applyAlignment="1" applyProtection="1">
      <alignment horizontal="right"/>
      <protection locked="0"/>
    </xf>
    <xf numFmtId="174" fontId="19" fillId="0" borderId="23" xfId="88" applyNumberFormat="1" applyFont="1" applyBorder="1" applyAlignment="1" applyProtection="1">
      <alignment horizontal="right"/>
      <protection locked="0"/>
    </xf>
    <xf numFmtId="174" fontId="19" fillId="0" borderId="42" xfId="88" applyNumberFormat="1" applyFont="1" applyBorder="1" applyAlignment="1" applyProtection="1">
      <alignment horizontal="right"/>
      <protection locked="0"/>
    </xf>
    <xf numFmtId="14" fontId="19" fillId="0" borderId="32" xfId="88" applyNumberFormat="1" applyFont="1" applyBorder="1" applyAlignment="1" applyProtection="1">
      <alignment horizontal="center" vertical="center"/>
      <protection/>
    </xf>
    <xf numFmtId="49" fontId="19" fillId="0" borderId="43" xfId="88" applyNumberFormat="1" applyFont="1" applyFill="1" applyBorder="1" applyAlignment="1" applyProtection="1">
      <alignment horizontal="center" vertical="center"/>
      <protection/>
    </xf>
    <xf numFmtId="0" fontId="19" fillId="0" borderId="0" xfId="88" applyFont="1" applyFill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/>
      <protection/>
    </xf>
    <xf numFmtId="0" fontId="18" fillId="0" borderId="0" xfId="88" applyFont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left" wrapText="1"/>
      <protection locked="0"/>
    </xf>
    <xf numFmtId="0" fontId="20" fillId="0" borderId="32" xfId="0" applyFont="1" applyBorder="1" applyAlignment="1" applyProtection="1">
      <alignment horizontal="center"/>
      <protection/>
    </xf>
    <xf numFmtId="49" fontId="21" fillId="6" borderId="11" xfId="88" applyNumberFormat="1" applyFont="1" applyFill="1" applyBorder="1" applyAlignment="1" applyProtection="1">
      <alignment horizontal="center"/>
      <protection/>
    </xf>
    <xf numFmtId="174" fontId="19" fillId="8" borderId="26" xfId="88" applyNumberFormat="1" applyFont="1" applyFill="1" applyBorder="1" applyAlignment="1" applyProtection="1">
      <alignment horizontal="right"/>
      <protection/>
    </xf>
    <xf numFmtId="49" fontId="21" fillId="6" borderId="21" xfId="88" applyNumberFormat="1" applyFont="1" applyFill="1" applyBorder="1" applyAlignment="1" applyProtection="1">
      <alignment horizontal="center"/>
      <protection/>
    </xf>
    <xf numFmtId="49" fontId="21" fillId="0" borderId="30" xfId="88" applyNumberFormat="1" applyFont="1" applyBorder="1" applyAlignment="1" applyProtection="1">
      <alignment horizontal="center"/>
      <protection/>
    </xf>
    <xf numFmtId="0" fontId="26" fillId="0" borderId="40" xfId="88" applyFont="1" applyBorder="1" applyAlignment="1" applyProtection="1">
      <alignment horizontal="center" vertical="center"/>
      <protection/>
    </xf>
    <xf numFmtId="174" fontId="19" fillId="0" borderId="40" xfId="88" applyNumberFormat="1" applyFont="1" applyFill="1" applyBorder="1" applyAlignment="1" applyProtection="1">
      <alignment horizontal="right"/>
      <protection locked="0"/>
    </xf>
    <xf numFmtId="174" fontId="19" fillId="0" borderId="27" xfId="88" applyNumberFormat="1" applyFont="1" applyFill="1" applyBorder="1" applyAlignment="1" applyProtection="1">
      <alignment horizontal="right"/>
      <protection locked="0"/>
    </xf>
    <xf numFmtId="174" fontId="19" fillId="0" borderId="44" xfId="88" applyNumberFormat="1" applyFont="1" applyFill="1" applyBorder="1" applyAlignment="1" applyProtection="1">
      <alignment horizontal="right"/>
      <protection locked="0"/>
    </xf>
    <xf numFmtId="49" fontId="21" fillId="0" borderId="12" xfId="88" applyNumberFormat="1" applyFont="1" applyFill="1" applyBorder="1" applyAlignment="1" applyProtection="1">
      <alignment horizontal="center"/>
      <protection/>
    </xf>
    <xf numFmtId="0" fontId="27" fillId="0" borderId="45" xfId="88" applyFont="1" applyBorder="1" applyAlignment="1" applyProtection="1">
      <alignment horizontal="left" wrapText="1" indent="3"/>
      <protection/>
    </xf>
    <xf numFmtId="49" fontId="21" fillId="0" borderId="46" xfId="88" applyNumberFormat="1" applyFont="1" applyBorder="1" applyAlignment="1" applyProtection="1">
      <alignment horizontal="center"/>
      <protection/>
    </xf>
    <xf numFmtId="49" fontId="21" fillId="0" borderId="47" xfId="88" applyNumberFormat="1" applyFont="1" applyBorder="1" applyAlignment="1" applyProtection="1">
      <alignment horizontal="center"/>
      <protection/>
    </xf>
    <xf numFmtId="174" fontId="19" fillId="0" borderId="48" xfId="88" applyNumberFormat="1" applyFont="1" applyBorder="1" applyAlignment="1" applyProtection="1">
      <alignment horizontal="right" wrapText="1"/>
      <protection locked="0"/>
    </xf>
    <xf numFmtId="174" fontId="19" fillId="0" borderId="49" xfId="88" applyNumberFormat="1" applyFont="1" applyBorder="1" applyAlignment="1" applyProtection="1">
      <alignment horizontal="right" wrapText="1"/>
      <protection locked="0"/>
    </xf>
    <xf numFmtId="49" fontId="21" fillId="6" borderId="12" xfId="88" applyNumberFormat="1" applyFont="1" applyFill="1" applyBorder="1" applyAlignment="1" applyProtection="1">
      <alignment horizontal="center"/>
      <protection/>
    </xf>
    <xf numFmtId="49" fontId="21" fillId="6" borderId="18" xfId="88" applyNumberFormat="1" applyFont="1" applyFill="1" applyBorder="1" applyAlignment="1" applyProtection="1">
      <alignment horizontal="center"/>
      <protection/>
    </xf>
    <xf numFmtId="174" fontId="19" fillId="6" borderId="26" xfId="88" applyNumberFormat="1" applyFont="1" applyFill="1" applyBorder="1" applyAlignment="1" applyProtection="1">
      <alignment horizontal="right"/>
      <protection locked="0"/>
    </xf>
    <xf numFmtId="174" fontId="19" fillId="6" borderId="41" xfId="88" applyNumberFormat="1" applyFont="1" applyFill="1" applyBorder="1" applyAlignment="1" applyProtection="1">
      <alignment horizontal="right"/>
      <protection locked="0"/>
    </xf>
    <xf numFmtId="174" fontId="19" fillId="8" borderId="48" xfId="88" applyNumberFormat="1" applyFont="1" applyFill="1" applyBorder="1" applyAlignment="1" applyProtection="1">
      <alignment horizontal="right"/>
      <protection/>
    </xf>
    <xf numFmtId="174" fontId="19" fillId="0" borderId="48" xfId="88" applyNumberFormat="1" applyFont="1" applyBorder="1" applyAlignment="1" applyProtection="1">
      <alignment horizontal="right"/>
      <protection locked="0"/>
    </xf>
    <xf numFmtId="174" fontId="19" fillId="0" borderId="47" xfId="88" applyNumberFormat="1" applyFont="1" applyBorder="1" applyAlignment="1" applyProtection="1">
      <alignment horizontal="right"/>
      <protection locked="0"/>
    </xf>
    <xf numFmtId="174" fontId="19" fillId="0" borderId="49" xfId="88" applyNumberFormat="1" applyFont="1" applyBorder="1" applyAlignment="1" applyProtection="1">
      <alignment horizontal="right"/>
      <protection locked="0"/>
    </xf>
    <xf numFmtId="174" fontId="19" fillId="8" borderId="47" xfId="88" applyNumberFormat="1" applyFont="1" applyFill="1" applyBorder="1" applyAlignment="1" applyProtection="1">
      <alignment horizontal="right"/>
      <protection/>
    </xf>
    <xf numFmtId="49" fontId="21" fillId="8" borderId="15" xfId="88" applyNumberFormat="1" applyFont="1" applyFill="1" applyBorder="1" applyAlignment="1" applyProtection="1">
      <alignment horizontal="center"/>
      <protection/>
    </xf>
    <xf numFmtId="49" fontId="21" fillId="6" borderId="50" xfId="88" applyNumberFormat="1" applyFont="1" applyFill="1" applyBorder="1" applyAlignment="1" applyProtection="1">
      <alignment horizontal="center"/>
      <protection/>
    </xf>
    <xf numFmtId="174" fontId="19" fillId="6" borderId="11" xfId="88" applyNumberFormat="1" applyFont="1" applyFill="1" applyBorder="1" applyAlignment="1" applyProtection="1">
      <alignment horizontal="right"/>
      <protection/>
    </xf>
    <xf numFmtId="49" fontId="21" fillId="6" borderId="19" xfId="88" applyNumberFormat="1" applyFont="1" applyFill="1" applyBorder="1" applyAlignment="1" applyProtection="1">
      <alignment horizontal="center"/>
      <protection/>
    </xf>
    <xf numFmtId="49" fontId="21" fillId="6" borderId="30" xfId="88" applyNumberFormat="1" applyFont="1" applyFill="1" applyBorder="1" applyAlignment="1" applyProtection="1">
      <alignment horizontal="center"/>
      <protection/>
    </xf>
    <xf numFmtId="49" fontId="21" fillId="0" borderId="15" xfId="88" applyNumberFormat="1" applyFont="1" applyFill="1" applyBorder="1" applyAlignment="1" applyProtection="1">
      <alignment horizontal="center"/>
      <protection/>
    </xf>
    <xf numFmtId="49" fontId="21" fillId="0" borderId="27" xfId="88" applyNumberFormat="1" applyFont="1" applyBorder="1" applyAlignment="1" applyProtection="1">
      <alignment horizontal="center"/>
      <protection/>
    </xf>
    <xf numFmtId="174" fontId="19" fillId="0" borderId="40" xfId="88" applyNumberFormat="1" applyFont="1" applyBorder="1" applyAlignment="1" applyProtection="1">
      <alignment horizontal="right"/>
      <protection locked="0"/>
    </xf>
    <xf numFmtId="174" fontId="19" fillId="0" borderId="27" xfId="88" applyNumberFormat="1" applyFont="1" applyBorder="1" applyAlignment="1" applyProtection="1">
      <alignment horizontal="right"/>
      <protection locked="0"/>
    </xf>
    <xf numFmtId="174" fontId="19" fillId="0" borderId="44" xfId="88" applyNumberFormat="1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/>
    </xf>
    <xf numFmtId="49" fontId="19" fillId="0" borderId="20" xfId="88" applyNumberFormat="1" applyFont="1" applyBorder="1" applyAlignment="1" applyProtection="1">
      <alignment horizontal="right"/>
      <protection/>
    </xf>
    <xf numFmtId="174" fontId="19" fillId="0" borderId="13" xfId="88" applyNumberFormat="1" applyFont="1" applyFill="1" applyBorder="1" applyAlignment="1" applyProtection="1">
      <alignment horizontal="right" wrapText="1"/>
      <protection locked="0"/>
    </xf>
    <xf numFmtId="49" fontId="21" fillId="0" borderId="18" xfId="88" applyNumberFormat="1" applyFont="1" applyBorder="1" applyAlignment="1" applyProtection="1">
      <alignment horizontal="center" wrapText="1"/>
      <protection/>
    </xf>
    <xf numFmtId="49" fontId="21" fillId="6" borderId="13" xfId="88" applyNumberFormat="1" applyFont="1" applyFill="1" applyBorder="1" applyAlignment="1" applyProtection="1">
      <alignment horizontal="center"/>
      <protection/>
    </xf>
    <xf numFmtId="174" fontId="19" fillId="6" borderId="25" xfId="88" applyNumberFormat="1" applyFont="1" applyFill="1" applyBorder="1" applyAlignment="1" applyProtection="1">
      <alignment horizontal="right"/>
      <protection/>
    </xf>
    <xf numFmtId="174" fontId="19" fillId="6" borderId="15" xfId="88" applyNumberFormat="1" applyFont="1" applyFill="1" applyBorder="1" applyAlignment="1" applyProtection="1">
      <alignment horizontal="right"/>
      <protection/>
    </xf>
    <xf numFmtId="174" fontId="19" fillId="6" borderId="37" xfId="88" applyNumberFormat="1" applyFont="1" applyFill="1" applyBorder="1" applyAlignment="1" applyProtection="1">
      <alignment horizontal="right"/>
      <protection/>
    </xf>
    <xf numFmtId="49" fontId="21" fillId="6" borderId="15" xfId="88" applyNumberFormat="1" applyFont="1" applyFill="1" applyBorder="1" applyAlignment="1" applyProtection="1">
      <alignment horizontal="center"/>
      <protection/>
    </xf>
    <xf numFmtId="49" fontId="21" fillId="6" borderId="10" xfId="88" applyNumberFormat="1" applyFont="1" applyFill="1" applyBorder="1" applyAlignment="1" applyProtection="1">
      <alignment horizontal="center"/>
      <protection/>
    </xf>
    <xf numFmtId="49" fontId="21" fillId="6" borderId="11" xfId="88" applyNumberFormat="1" applyFont="1" applyFill="1" applyBorder="1" applyAlignment="1" applyProtection="1">
      <alignment horizontal="center"/>
      <protection/>
    </xf>
    <xf numFmtId="174" fontId="19" fillId="6" borderId="11" xfId="88" applyNumberFormat="1" applyFont="1" applyFill="1" applyBorder="1" applyAlignment="1" applyProtection="1">
      <alignment horizontal="right"/>
      <protection/>
    </xf>
    <xf numFmtId="49" fontId="21" fillId="6" borderId="14" xfId="88" applyNumberFormat="1" applyFont="1" applyFill="1" applyBorder="1" applyAlignment="1" applyProtection="1">
      <alignment horizontal="center"/>
      <protection/>
    </xf>
    <xf numFmtId="174" fontId="19" fillId="6" borderId="13" xfId="88" applyNumberFormat="1" applyFont="1" applyFill="1" applyBorder="1" applyAlignment="1" applyProtection="1">
      <alignment horizontal="right"/>
      <protection/>
    </xf>
    <xf numFmtId="174" fontId="19" fillId="0" borderId="37" xfId="88" applyNumberFormat="1" applyFont="1" applyFill="1" applyBorder="1" applyAlignment="1" applyProtection="1">
      <alignment horizontal="right" wrapText="1"/>
      <protection locked="0"/>
    </xf>
    <xf numFmtId="174" fontId="19" fillId="6" borderId="39" xfId="88" applyNumberFormat="1" applyFont="1" applyFill="1" applyBorder="1" applyAlignment="1" applyProtection="1">
      <alignment horizontal="right"/>
      <protection/>
    </xf>
    <xf numFmtId="174" fontId="19" fillId="6" borderId="36" xfId="88" applyNumberFormat="1" applyFont="1" applyFill="1" applyBorder="1" applyAlignment="1" applyProtection="1">
      <alignment horizontal="right"/>
      <protection/>
    </xf>
    <xf numFmtId="174" fontId="19" fillId="6" borderId="38" xfId="88" applyNumberFormat="1" applyFont="1" applyFill="1" applyBorder="1" applyAlignment="1" applyProtection="1">
      <alignment horizontal="right"/>
      <protection/>
    </xf>
    <xf numFmtId="49" fontId="21" fillId="0" borderId="13" xfId="88" applyNumberFormat="1" applyFont="1" applyBorder="1" applyAlignment="1" applyProtection="1">
      <alignment horizontal="center"/>
      <protection locked="0"/>
    </xf>
    <xf numFmtId="49" fontId="21" fillId="0" borderId="15" xfId="88" applyNumberFormat="1" applyFont="1" applyBorder="1" applyAlignment="1" applyProtection="1">
      <alignment horizontal="center"/>
      <protection locked="0"/>
    </xf>
    <xf numFmtId="49" fontId="21" fillId="0" borderId="21" xfId="88" applyNumberFormat="1" applyFont="1" applyBorder="1" applyAlignment="1" applyProtection="1">
      <alignment horizontal="center"/>
      <protection locked="0"/>
    </xf>
    <xf numFmtId="49" fontId="21" fillId="0" borderId="18" xfId="88" applyNumberFormat="1" applyFont="1" applyBorder="1" applyAlignment="1" applyProtection="1">
      <alignment horizontal="center"/>
      <protection locked="0"/>
    </xf>
    <xf numFmtId="174" fontId="19" fillId="8" borderId="17" xfId="88" applyNumberFormat="1" applyFont="1" applyFill="1" applyBorder="1" applyAlignment="1" applyProtection="1">
      <alignment horizontal="right"/>
      <protection/>
    </xf>
    <xf numFmtId="49" fontId="27" fillId="6" borderId="28" xfId="88" applyNumberFormat="1" applyFont="1" applyFill="1" applyBorder="1" applyAlignment="1" applyProtection="1">
      <alignment horizontal="left" wrapText="1"/>
      <protection/>
    </xf>
    <xf numFmtId="49" fontId="19" fillId="0" borderId="28" xfId="88" applyNumberFormat="1" applyFont="1" applyBorder="1" applyAlignment="1" applyProtection="1">
      <alignment horizontal="left" wrapText="1" indent="4"/>
      <protection/>
    </xf>
    <xf numFmtId="49" fontId="27" fillId="0" borderId="28" xfId="88" applyNumberFormat="1" applyFont="1" applyBorder="1" applyAlignment="1" applyProtection="1">
      <alignment horizontal="left" wrapText="1" indent="1"/>
      <protection/>
    </xf>
    <xf numFmtId="49" fontId="27" fillId="0" borderId="28" xfId="88" applyNumberFormat="1" applyFont="1" applyBorder="1" applyAlignment="1" applyProtection="1">
      <alignment horizontal="left" wrapText="1"/>
      <protection/>
    </xf>
    <xf numFmtId="49" fontId="19" fillId="0" borderId="45" xfId="88" applyNumberFormat="1" applyFont="1" applyBorder="1" applyAlignment="1" applyProtection="1">
      <alignment horizontal="left" wrapText="1" indent="4"/>
      <protection/>
    </xf>
    <xf numFmtId="49" fontId="19" fillId="0" borderId="28" xfId="88" applyNumberFormat="1" applyFont="1" applyBorder="1" applyAlignment="1" applyProtection="1">
      <alignment horizontal="left" wrapText="1" indent="3"/>
      <protection/>
    </xf>
    <xf numFmtId="49" fontId="27" fillId="6" borderId="51" xfId="88" applyNumberFormat="1" applyFont="1" applyFill="1" applyBorder="1" applyAlignment="1" applyProtection="1">
      <alignment horizontal="left" wrapText="1"/>
      <protection/>
    </xf>
    <xf numFmtId="49" fontId="21" fillId="8" borderId="28" xfId="88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Border="1" applyAlignment="1" applyProtection="1">
      <alignment/>
      <protection/>
    </xf>
    <xf numFmtId="49" fontId="20" fillId="0" borderId="15" xfId="0" applyNumberFormat="1" applyFont="1" applyBorder="1" applyAlignment="1" applyProtection="1">
      <alignment/>
      <protection/>
    </xf>
    <xf numFmtId="49" fontId="21" fillId="8" borderId="28" xfId="88" applyNumberFormat="1" applyFont="1" applyFill="1" applyBorder="1" applyAlignment="1" applyProtection="1">
      <alignment horizontal="center" wrapText="1"/>
      <protection/>
    </xf>
    <xf numFmtId="49" fontId="27" fillId="2" borderId="28" xfId="88" applyNumberFormat="1" applyFont="1" applyFill="1" applyBorder="1" applyAlignment="1" applyProtection="1">
      <alignment horizontal="left" wrapText="1" indent="1"/>
      <protection/>
    </xf>
    <xf numFmtId="49" fontId="21" fillId="6" borderId="28" xfId="88" applyNumberFormat="1" applyFont="1" applyFill="1" applyBorder="1" applyAlignment="1" applyProtection="1">
      <alignment horizontal="center" wrapText="1"/>
      <protection/>
    </xf>
    <xf numFmtId="49" fontId="19" fillId="6" borderId="28" xfId="88" applyNumberFormat="1" applyFont="1" applyFill="1" applyBorder="1" applyAlignment="1" applyProtection="1">
      <alignment horizontal="left" wrapText="1" indent="3"/>
      <protection/>
    </xf>
    <xf numFmtId="49" fontId="19" fillId="0" borderId="51" xfId="88" applyNumberFormat="1" applyFont="1" applyBorder="1" applyAlignment="1" applyProtection="1">
      <alignment horizontal="left" wrapText="1" indent="4"/>
      <protection/>
    </xf>
    <xf numFmtId="49" fontId="19" fillId="0" borderId="51" xfId="88" applyNumberFormat="1" applyFont="1" applyBorder="1" applyAlignment="1" applyProtection="1">
      <alignment horizontal="left" wrapText="1" indent="3"/>
      <protection/>
    </xf>
    <xf numFmtId="49" fontId="19" fillId="6" borderId="51" xfId="88" applyNumberFormat="1" applyFont="1" applyFill="1" applyBorder="1" applyAlignment="1" applyProtection="1">
      <alignment horizontal="left" wrapText="1" indent="3"/>
      <protection/>
    </xf>
    <xf numFmtId="49" fontId="21" fillId="6" borderId="51" xfId="88" applyNumberFormat="1" applyFont="1" applyFill="1" applyBorder="1" applyAlignment="1" applyProtection="1">
      <alignment horizontal="center" wrapText="1"/>
      <protection/>
    </xf>
    <xf numFmtId="49" fontId="19" fillId="6" borderId="45" xfId="88" applyNumberFormat="1" applyFont="1" applyFill="1" applyBorder="1" applyAlignment="1" applyProtection="1">
      <alignment horizontal="center" wrapText="1"/>
      <protection/>
    </xf>
    <xf numFmtId="49" fontId="27" fillId="6" borderId="52" xfId="88" applyNumberFormat="1" applyFont="1" applyFill="1" applyBorder="1" applyAlignment="1" applyProtection="1">
      <alignment horizontal="left" wrapText="1"/>
      <protection/>
    </xf>
    <xf numFmtId="49" fontId="27" fillId="6" borderId="53" xfId="88" applyNumberFormat="1" applyFont="1" applyFill="1" applyBorder="1" applyAlignment="1" applyProtection="1">
      <alignment horizontal="left" wrapText="1"/>
      <protection/>
    </xf>
    <xf numFmtId="174" fontId="19" fillId="0" borderId="15" xfId="88" applyNumberFormat="1" applyFont="1" applyBorder="1" applyAlignment="1" applyProtection="1">
      <alignment horizontal="right"/>
      <protection/>
    </xf>
    <xf numFmtId="174" fontId="19" fillId="0" borderId="38" xfId="88" applyNumberFormat="1" applyFont="1" applyBorder="1" applyAlignment="1" applyProtection="1">
      <alignment horizontal="right"/>
      <protection/>
    </xf>
    <xf numFmtId="49" fontId="19" fillId="0" borderId="53" xfId="88" applyNumberFormat="1" applyFont="1" applyBorder="1" applyAlignment="1" applyProtection="1">
      <alignment horizontal="left" wrapText="1" indent="4"/>
      <protection/>
    </xf>
    <xf numFmtId="49" fontId="19" fillId="0" borderId="0" xfId="88" applyNumberFormat="1" applyFont="1" applyBorder="1" applyAlignment="1" applyProtection="1">
      <alignment horizontal="left" wrapText="1" indent="4"/>
      <protection/>
    </xf>
    <xf numFmtId="49" fontId="19" fillId="0" borderId="28" xfId="88" applyNumberFormat="1" applyFont="1" applyFill="1" applyBorder="1" applyAlignment="1" applyProtection="1">
      <alignment horizontal="left" wrapText="1" indent="4"/>
      <protection/>
    </xf>
    <xf numFmtId="49" fontId="19" fillId="0" borderId="53" xfId="88" applyNumberFormat="1" applyFont="1" applyFill="1" applyBorder="1" applyAlignment="1" applyProtection="1">
      <alignment horizontal="left" wrapText="1" indent="4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49" fontId="28" fillId="0" borderId="1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49" fontId="19" fillId="24" borderId="51" xfId="88" applyNumberFormat="1" applyFont="1" applyFill="1" applyBorder="1" applyAlignment="1" applyProtection="1">
      <alignment horizontal="left" wrapText="1" indent="4"/>
      <protection/>
    </xf>
    <xf numFmtId="49" fontId="21" fillId="24" borderId="14" xfId="88" applyNumberFormat="1" applyFont="1" applyFill="1" applyBorder="1" applyAlignment="1" applyProtection="1">
      <alignment horizontal="center"/>
      <protection/>
    </xf>
    <xf numFmtId="49" fontId="21" fillId="24" borderId="18" xfId="88" applyNumberFormat="1" applyFont="1" applyFill="1" applyBorder="1" applyAlignment="1" applyProtection="1">
      <alignment horizontal="center"/>
      <protection locked="0"/>
    </xf>
    <xf numFmtId="174" fontId="19" fillId="25" borderId="17" xfId="88" applyNumberFormat="1" applyFont="1" applyFill="1" applyBorder="1" applyAlignment="1" applyProtection="1">
      <alignment horizontal="right"/>
      <protection/>
    </xf>
    <xf numFmtId="174" fontId="19" fillId="24" borderId="24" xfId="88" applyNumberFormat="1" applyFont="1" applyFill="1" applyBorder="1" applyAlignment="1" applyProtection="1">
      <alignment horizontal="right"/>
      <protection locked="0"/>
    </xf>
    <xf numFmtId="174" fontId="19" fillId="25" borderId="23" xfId="88" applyNumberFormat="1" applyFont="1" applyFill="1" applyBorder="1" applyAlignment="1" applyProtection="1">
      <alignment horizontal="right"/>
      <protection/>
    </xf>
    <xf numFmtId="174" fontId="19" fillId="24" borderId="23" xfId="88" applyNumberFormat="1" applyFont="1" applyFill="1" applyBorder="1" applyAlignment="1" applyProtection="1">
      <alignment horizontal="right"/>
      <protection locked="0"/>
    </xf>
    <xf numFmtId="174" fontId="19" fillId="24" borderId="42" xfId="88" applyNumberFormat="1" applyFont="1" applyFill="1" applyBorder="1" applyAlignment="1" applyProtection="1">
      <alignment horizontal="right"/>
      <protection locked="0"/>
    </xf>
    <xf numFmtId="0" fontId="22" fillId="24" borderId="0" xfId="0" applyFont="1" applyFill="1" applyAlignment="1" applyProtection="1">
      <alignment/>
      <protection/>
    </xf>
    <xf numFmtId="49" fontId="19" fillId="24" borderId="45" xfId="88" applyNumberFormat="1" applyFont="1" applyFill="1" applyBorder="1" applyAlignment="1" applyProtection="1">
      <alignment horizontal="left" wrapText="1" indent="4"/>
      <protection/>
    </xf>
    <xf numFmtId="49" fontId="21" fillId="24" borderId="12" xfId="88" applyNumberFormat="1" applyFont="1" applyFill="1" applyBorder="1" applyAlignment="1" applyProtection="1">
      <alignment horizontal="center"/>
      <protection/>
    </xf>
    <xf numFmtId="49" fontId="21" fillId="24" borderId="15" xfId="88" applyNumberFormat="1" applyFont="1" applyFill="1" applyBorder="1" applyAlignment="1" applyProtection="1">
      <alignment horizontal="center"/>
      <protection locked="0"/>
    </xf>
    <xf numFmtId="174" fontId="19" fillId="25" borderId="25" xfId="88" applyNumberFormat="1" applyFont="1" applyFill="1" applyBorder="1" applyAlignment="1" applyProtection="1">
      <alignment horizontal="right"/>
      <protection/>
    </xf>
    <xf numFmtId="174" fontId="19" fillId="24" borderId="25" xfId="88" applyNumberFormat="1" applyFont="1" applyFill="1" applyBorder="1" applyAlignment="1" applyProtection="1">
      <alignment horizontal="right" wrapText="1"/>
      <protection locked="0"/>
    </xf>
    <xf numFmtId="174" fontId="19" fillId="25" borderId="15" xfId="88" applyNumberFormat="1" applyFont="1" applyFill="1" applyBorder="1" applyAlignment="1" applyProtection="1">
      <alignment horizontal="right"/>
      <protection/>
    </xf>
    <xf numFmtId="174" fontId="19" fillId="24" borderId="39" xfId="88" applyNumberFormat="1" applyFont="1" applyFill="1" applyBorder="1" applyAlignment="1" applyProtection="1">
      <alignment horizontal="right" wrapText="1"/>
      <protection locked="0"/>
    </xf>
    <xf numFmtId="0" fontId="27" fillId="0" borderId="54" xfId="87" applyFont="1" applyBorder="1" applyAlignment="1" applyProtection="1">
      <alignment horizontal="right" indent="1"/>
      <protection/>
    </xf>
    <xf numFmtId="0" fontId="27" fillId="0" borderId="55" xfId="87" applyFont="1" applyBorder="1" applyAlignment="1" applyProtection="1">
      <alignment horizontal="right" indent="1"/>
      <protection/>
    </xf>
    <xf numFmtId="49" fontId="31" fillId="0" borderId="55" xfId="87" applyNumberFormat="1" applyFont="1" applyBorder="1" applyAlignment="1" applyProtection="1">
      <alignment horizontal="left" wrapText="1" indent="1"/>
      <protection/>
    </xf>
    <xf numFmtId="49" fontId="31" fillId="0" borderId="56" xfId="87" applyNumberFormat="1" applyFont="1" applyBorder="1" applyAlignment="1" applyProtection="1">
      <alignment horizontal="left" wrapText="1" indent="1"/>
      <protection/>
    </xf>
    <xf numFmtId="0" fontId="19" fillId="0" borderId="0" xfId="87" applyFont="1" applyAlignment="1" applyProtection="1">
      <alignment horizontal="center"/>
      <protection/>
    </xf>
    <xf numFmtId="49" fontId="29" fillId="0" borderId="0" xfId="87" applyNumberFormat="1" applyFont="1" applyAlignment="1" applyProtection="1">
      <alignment horizontal="left" indent="1"/>
      <protection/>
    </xf>
    <xf numFmtId="0" fontId="27" fillId="0" borderId="57" xfId="87" applyFont="1" applyBorder="1" applyAlignment="1" applyProtection="1">
      <alignment horizontal="right" indent="1"/>
      <protection/>
    </xf>
    <xf numFmtId="0" fontId="27" fillId="0" borderId="0" xfId="87" applyFont="1" applyBorder="1" applyAlignment="1" applyProtection="1">
      <alignment horizontal="right" indent="1"/>
      <protection/>
    </xf>
    <xf numFmtId="14" fontId="31" fillId="0" borderId="0" xfId="87" applyNumberFormat="1" applyFont="1" applyBorder="1" applyAlignment="1" applyProtection="1">
      <alignment horizontal="left" indent="1"/>
      <protection/>
    </xf>
    <xf numFmtId="14" fontId="31" fillId="0" borderId="58" xfId="87" applyNumberFormat="1" applyFont="1" applyBorder="1" applyAlignment="1" applyProtection="1">
      <alignment horizontal="left" indent="1"/>
      <protection/>
    </xf>
    <xf numFmtId="49" fontId="31" fillId="0" borderId="0" xfId="87" applyNumberFormat="1" applyFont="1" applyBorder="1" applyAlignment="1" applyProtection="1">
      <alignment horizontal="left" indent="1"/>
      <protection/>
    </xf>
    <xf numFmtId="49" fontId="31" fillId="0" borderId="58" xfId="87" applyNumberFormat="1" applyFont="1" applyBorder="1" applyAlignment="1" applyProtection="1">
      <alignment horizontal="left" indent="1"/>
      <protection/>
    </xf>
    <xf numFmtId="0" fontId="27" fillId="0" borderId="59" xfId="87" applyFont="1" applyBorder="1" applyAlignment="1" applyProtection="1">
      <alignment horizontal="right" indent="1"/>
      <protection/>
    </xf>
    <xf numFmtId="0" fontId="27" fillId="0" borderId="60" xfId="87" applyFont="1" applyBorder="1" applyAlignment="1" applyProtection="1">
      <alignment horizontal="right" indent="1"/>
      <protection/>
    </xf>
    <xf numFmtId="49" fontId="31" fillId="0" borderId="60" xfId="87" applyNumberFormat="1" applyFont="1" applyBorder="1" applyAlignment="1" applyProtection="1">
      <alignment horizontal="left" indent="1"/>
      <protection/>
    </xf>
    <xf numFmtId="49" fontId="31" fillId="0" borderId="61" xfId="87" applyNumberFormat="1" applyFont="1" applyBorder="1" applyAlignment="1" applyProtection="1">
      <alignment horizontal="left" indent="1"/>
      <protection/>
    </xf>
    <xf numFmtId="0" fontId="1" fillId="0" borderId="62" xfId="87" applyFont="1" applyBorder="1" applyAlignment="1" applyProtection="1">
      <alignment horizontal="center"/>
      <protection/>
    </xf>
    <xf numFmtId="0" fontId="30" fillId="0" borderId="62" xfId="87" applyFont="1" applyBorder="1" applyAlignment="1" applyProtection="1">
      <alignment horizontal="center" vertical="center"/>
      <protection/>
    </xf>
    <xf numFmtId="0" fontId="18" fillId="0" borderId="0" xfId="88" applyFont="1" applyAlignment="1" applyProtection="1">
      <alignment horizontal="center"/>
      <protection/>
    </xf>
    <xf numFmtId="49" fontId="20" fillId="0" borderId="63" xfId="0" applyNumberFormat="1" applyFont="1" applyBorder="1" applyAlignment="1" applyProtection="1">
      <alignment horizontal="left" wrapText="1"/>
      <protection locked="0"/>
    </xf>
    <xf numFmtId="49" fontId="19" fillId="0" borderId="20" xfId="88" applyNumberFormat="1" applyFont="1" applyBorder="1" applyAlignment="1" applyProtection="1">
      <alignment horizontal="left" indent="2"/>
      <protection locked="0"/>
    </xf>
    <xf numFmtId="49" fontId="20" fillId="0" borderId="20" xfId="0" applyNumberFormat="1" applyFont="1" applyBorder="1" applyAlignment="1" applyProtection="1">
      <alignment horizontal="left" wrapText="1"/>
      <protection locked="0"/>
    </xf>
    <xf numFmtId="0" fontId="30" fillId="0" borderId="62" xfId="87" applyFont="1" applyBorder="1" applyAlignment="1" applyProtection="1">
      <alignment horizontal="left" vertical="center" indent="2"/>
      <protection/>
    </xf>
    <xf numFmtId="0" fontId="30" fillId="0" borderId="64" xfId="87" applyFont="1" applyBorder="1" applyAlignment="1" applyProtection="1">
      <alignment horizontal="left" vertical="center" indent="2"/>
      <protection/>
    </xf>
    <xf numFmtId="0" fontId="1" fillId="0" borderId="65" xfId="87" applyFont="1" applyBorder="1" applyAlignment="1" applyProtection="1">
      <alignment horizontal="center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3 2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171</xdr:row>
      <xdr:rowOff>66675</xdr:rowOff>
    </xdr:from>
    <xdr:to>
      <xdr:col>4</xdr:col>
      <xdr:colOff>152400</xdr:colOff>
      <xdr:row>171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8520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9.421875" style="12" customWidth="1"/>
    <col min="2" max="3" width="5.8515625" style="12" customWidth="1"/>
    <col min="4" max="16" width="15.7109375" style="12" customWidth="1"/>
    <col min="17" max="18" width="9.140625" style="12" hidden="1" customWidth="1"/>
    <col min="19" max="16384" width="9.140625" style="12" customWidth="1"/>
  </cols>
  <sheetData>
    <row r="1" spans="1:18" s="2" customFormat="1" ht="12.75" thickBo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124"/>
      <c r="O1" s="61"/>
      <c r="P1" s="59" t="s">
        <v>1</v>
      </c>
      <c r="Q1" s="121" t="s">
        <v>229</v>
      </c>
      <c r="R1" s="121"/>
    </row>
    <row r="2" spans="1:18" s="2" customFormat="1" ht="11.25">
      <c r="A2" s="3"/>
      <c r="B2" s="1"/>
      <c r="C2" s="4"/>
      <c r="D2" s="4"/>
      <c r="E2" s="1"/>
      <c r="F2" s="4"/>
      <c r="G2" s="1"/>
      <c r="H2" s="4"/>
      <c r="I2" s="1"/>
      <c r="J2" s="1"/>
      <c r="K2" s="1"/>
      <c r="L2" s="1"/>
      <c r="M2" s="1"/>
      <c r="N2" s="1"/>
      <c r="O2" s="5" t="s">
        <v>2</v>
      </c>
      <c r="P2" s="62" t="s">
        <v>3</v>
      </c>
      <c r="Q2" s="121" t="s">
        <v>226</v>
      </c>
      <c r="R2" s="121"/>
    </row>
    <row r="3" spans="1:18" s="2" customFormat="1" ht="11.25">
      <c r="A3" s="6"/>
      <c r="B3" s="6"/>
      <c r="E3" s="5" t="s">
        <v>103</v>
      </c>
      <c r="F3" s="249" t="s">
        <v>222</v>
      </c>
      <c r="G3" s="249"/>
      <c r="H3" s="249"/>
      <c r="I3" s="6"/>
      <c r="J3" s="6"/>
      <c r="K3" s="6"/>
      <c r="L3" s="6"/>
      <c r="M3" s="6"/>
      <c r="N3" s="6"/>
      <c r="O3" s="5" t="s">
        <v>4</v>
      </c>
      <c r="P3" s="118">
        <v>44927</v>
      </c>
      <c r="Q3" s="121" t="s">
        <v>230</v>
      </c>
      <c r="R3" s="121"/>
    </row>
    <row r="4" spans="1:18" s="2" customFormat="1" ht="11.25">
      <c r="A4" s="4"/>
      <c r="B4" s="7"/>
      <c r="C4" s="7"/>
      <c r="D4" s="7"/>
      <c r="E4" s="9"/>
      <c r="F4" s="7"/>
      <c r="G4" s="9"/>
      <c r="H4" s="7"/>
      <c r="I4" s="8"/>
      <c r="J4" s="9"/>
      <c r="K4" s="9"/>
      <c r="L4" s="9"/>
      <c r="M4" s="9"/>
      <c r="N4" s="9"/>
      <c r="O4" s="5"/>
      <c r="P4" s="64"/>
      <c r="Q4" s="121" t="s">
        <v>227</v>
      </c>
      <c r="R4" s="121"/>
    </row>
    <row r="5" spans="1:18" s="2" customFormat="1" ht="11.25">
      <c r="A5" s="4"/>
      <c r="B5" s="7"/>
      <c r="C5" s="7"/>
      <c r="D5" s="7"/>
      <c r="E5" s="9"/>
      <c r="F5" s="7"/>
      <c r="G5" s="9"/>
      <c r="H5" s="7"/>
      <c r="I5" s="8"/>
      <c r="J5" s="9"/>
      <c r="K5" s="9"/>
      <c r="L5" s="9"/>
      <c r="M5" s="9"/>
      <c r="N5" s="9"/>
      <c r="O5" s="5" t="s">
        <v>5</v>
      </c>
      <c r="P5" s="119" t="s">
        <v>223</v>
      </c>
      <c r="Q5" s="121" t="s">
        <v>225</v>
      </c>
      <c r="R5" s="121"/>
    </row>
    <row r="6" spans="1:18" s="2" customFormat="1" ht="11.25">
      <c r="A6" s="10" t="s">
        <v>101</v>
      </c>
      <c r="B6" s="250" t="s">
        <v>224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125"/>
      <c r="O6" s="120"/>
      <c r="P6" s="126"/>
      <c r="Q6" s="121"/>
      <c r="R6" s="121"/>
    </row>
    <row r="7" spans="1:18" s="2" customFormat="1" ht="11.25">
      <c r="A7" s="4" t="s">
        <v>102</v>
      </c>
      <c r="B7" s="248" t="s">
        <v>221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125"/>
      <c r="O7" s="5" t="s">
        <v>122</v>
      </c>
      <c r="P7" s="63" t="s">
        <v>231</v>
      </c>
      <c r="Q7" s="121"/>
      <c r="R7" s="121"/>
    </row>
    <row r="8" spans="1:18" s="2" customFormat="1" ht="11.25">
      <c r="A8" s="4" t="s">
        <v>6</v>
      </c>
      <c r="B8" s="11"/>
      <c r="C8" s="11"/>
      <c r="D8" s="11"/>
      <c r="E8" s="11"/>
      <c r="F8" s="11"/>
      <c r="G8" s="11"/>
      <c r="H8" s="11"/>
      <c r="I8" s="1"/>
      <c r="J8" s="11"/>
      <c r="K8" s="11"/>
      <c r="L8" s="11"/>
      <c r="M8" s="11"/>
      <c r="N8" s="11"/>
      <c r="O8" s="5"/>
      <c r="P8" s="63"/>
      <c r="Q8" s="121" t="s">
        <v>228</v>
      </c>
      <c r="R8" s="121"/>
    </row>
    <row r="9" spans="1:18" s="2" customFormat="1" ht="12" thickBot="1">
      <c r="A9" s="4" t="s">
        <v>7</v>
      </c>
      <c r="B9" s="11"/>
      <c r="C9" s="11"/>
      <c r="D9" s="11"/>
      <c r="E9" s="5"/>
      <c r="F9" s="11"/>
      <c r="G9" s="5"/>
      <c r="H9" s="11"/>
      <c r="I9" s="1"/>
      <c r="J9" s="5"/>
      <c r="K9" s="5"/>
      <c r="L9" s="5"/>
      <c r="M9" s="5"/>
      <c r="N9" s="5"/>
      <c r="O9" s="5" t="s">
        <v>8</v>
      </c>
      <c r="P9" s="65">
        <v>383</v>
      </c>
      <c r="Q9" s="121"/>
      <c r="R9" s="121"/>
    </row>
    <row r="10" spans="1:17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2"/>
    </row>
    <row r="11" spans="1:17" s="47" customFormat="1" ht="108">
      <c r="A11" s="60" t="s">
        <v>15</v>
      </c>
      <c r="B11" s="58" t="s">
        <v>104</v>
      </c>
      <c r="C11" s="58" t="s">
        <v>9</v>
      </c>
      <c r="D11" s="54" t="s">
        <v>10</v>
      </c>
      <c r="E11" s="55" t="s">
        <v>105</v>
      </c>
      <c r="F11" s="54" t="s">
        <v>11</v>
      </c>
      <c r="G11" s="55" t="s">
        <v>106</v>
      </c>
      <c r="H11" s="54" t="s">
        <v>12</v>
      </c>
      <c r="I11" s="57" t="s">
        <v>123</v>
      </c>
      <c r="J11" s="56" t="s">
        <v>208</v>
      </c>
      <c r="K11" s="56" t="s">
        <v>124</v>
      </c>
      <c r="L11" s="56" t="s">
        <v>125</v>
      </c>
      <c r="M11" s="56" t="s">
        <v>13</v>
      </c>
      <c r="N11" s="56" t="s">
        <v>126</v>
      </c>
      <c r="O11" s="56" t="s">
        <v>127</v>
      </c>
      <c r="P11" s="54" t="s">
        <v>14</v>
      </c>
      <c r="Q11" s="123"/>
    </row>
    <row r="12" spans="1:17" s="47" customFormat="1" ht="10.5" thickBot="1">
      <c r="A12" s="49">
        <v>1</v>
      </c>
      <c r="B12" s="50">
        <v>2</v>
      </c>
      <c r="C12" s="50">
        <v>3</v>
      </c>
      <c r="D12" s="51">
        <v>4</v>
      </c>
      <c r="E12" s="51">
        <v>5</v>
      </c>
      <c r="F12" s="51">
        <v>6</v>
      </c>
      <c r="G12" s="51">
        <v>7</v>
      </c>
      <c r="H12" s="50">
        <v>8</v>
      </c>
      <c r="I12" s="50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2">
        <v>16</v>
      </c>
      <c r="Q12" s="123"/>
    </row>
    <row r="13" spans="1:17" ht="22.5">
      <c r="A13" s="53" t="s">
        <v>143</v>
      </c>
      <c r="B13" s="13" t="s">
        <v>16</v>
      </c>
      <c r="C13" s="14" t="s">
        <v>17</v>
      </c>
      <c r="D13" s="67">
        <f>F13+P13-E13</f>
        <v>459931773.83</v>
      </c>
      <c r="E13" s="67">
        <f>E14+E18+E23+E26+E30+E36+E39+E44+E50</f>
        <v>0</v>
      </c>
      <c r="F13" s="68">
        <f>H13+I13+J13+M13+O13+K13+L13+N13-G13</f>
        <v>459931773.83</v>
      </c>
      <c r="G13" s="67">
        <f aca="true" t="shared" si="0" ref="G13:P13">G14+G18+G23+G26+G30+G36+G39+G44+G50</f>
        <v>19666927.54</v>
      </c>
      <c r="H13" s="67">
        <f t="shared" si="0"/>
        <v>0</v>
      </c>
      <c r="I13" s="67">
        <f t="shared" si="0"/>
        <v>0</v>
      </c>
      <c r="J13" s="67">
        <f t="shared" si="0"/>
        <v>0</v>
      </c>
      <c r="K13" s="67">
        <f t="shared" si="0"/>
        <v>0</v>
      </c>
      <c r="L13" s="67">
        <f t="shared" si="0"/>
        <v>0</v>
      </c>
      <c r="M13" s="67">
        <f t="shared" si="0"/>
        <v>353142332.29</v>
      </c>
      <c r="N13" s="67">
        <f t="shared" si="0"/>
        <v>70989853.29</v>
      </c>
      <c r="O13" s="67">
        <f t="shared" si="0"/>
        <v>55466515.79</v>
      </c>
      <c r="P13" s="69">
        <f t="shared" si="0"/>
        <v>0</v>
      </c>
      <c r="Q13" s="122"/>
    </row>
    <row r="14" spans="1:16" ht="22.5">
      <c r="A14" s="183" t="s">
        <v>144</v>
      </c>
      <c r="B14" s="141" t="s">
        <v>18</v>
      </c>
      <c r="C14" s="164" t="s">
        <v>19</v>
      </c>
      <c r="D14" s="70">
        <f>F14+P14-E14</f>
        <v>159130429.34</v>
      </c>
      <c r="E14" s="165">
        <f>SUM(E15:E17)</f>
        <v>0</v>
      </c>
      <c r="F14" s="72">
        <f>H14+I14+J14+M14+O14+K14+L14+N14-G14</f>
        <v>159130429.34</v>
      </c>
      <c r="G14" s="165">
        <f aca="true" t="shared" si="1" ref="G14:P14">SUM(G15:G17)</f>
        <v>0</v>
      </c>
      <c r="H14" s="165">
        <f t="shared" si="1"/>
        <v>0</v>
      </c>
      <c r="I14" s="165">
        <f t="shared" si="1"/>
        <v>0</v>
      </c>
      <c r="J14" s="165">
        <f t="shared" si="1"/>
        <v>0</v>
      </c>
      <c r="K14" s="165">
        <f t="shared" si="1"/>
        <v>0</v>
      </c>
      <c r="L14" s="165">
        <f t="shared" si="1"/>
        <v>0</v>
      </c>
      <c r="M14" s="165">
        <f t="shared" si="1"/>
        <v>128934951.82</v>
      </c>
      <c r="N14" s="165">
        <f t="shared" si="1"/>
        <v>16848338.62</v>
      </c>
      <c r="O14" s="165">
        <f t="shared" si="1"/>
        <v>13347138.9</v>
      </c>
      <c r="P14" s="175">
        <f t="shared" si="1"/>
        <v>0</v>
      </c>
    </row>
    <row r="15" spans="1:16" ht="14.25">
      <c r="A15" s="184" t="s">
        <v>333</v>
      </c>
      <c r="B15" s="15" t="s">
        <v>18</v>
      </c>
      <c r="C15" s="178" t="s">
        <v>334</v>
      </c>
      <c r="D15" s="70">
        <f>F15+P15-E15</f>
        <v>157934296.18</v>
      </c>
      <c r="E15" s="71"/>
      <c r="F15" s="72">
        <f>H15+I15+J15+M15+O15+K15+L15+N15-G15</f>
        <v>157934296.18</v>
      </c>
      <c r="G15" s="71"/>
      <c r="H15" s="71"/>
      <c r="I15" s="73"/>
      <c r="J15" s="71"/>
      <c r="K15" s="71"/>
      <c r="L15" s="71"/>
      <c r="M15" s="71">
        <v>127766918.66</v>
      </c>
      <c r="N15" s="71">
        <v>16848338.62</v>
      </c>
      <c r="O15" s="71">
        <v>13319038.9</v>
      </c>
      <c r="P15" s="74"/>
    </row>
    <row r="16" spans="1:16" ht="14.25">
      <c r="A16" s="184" t="s">
        <v>335</v>
      </c>
      <c r="B16" s="15" t="s">
        <v>18</v>
      </c>
      <c r="C16" s="178" t="s">
        <v>336</v>
      </c>
      <c r="D16" s="70">
        <f>F16+P16-E16</f>
        <v>1196133.16</v>
      </c>
      <c r="E16" s="71"/>
      <c r="F16" s="72">
        <f>H16+I16+J16+M16+O16+K16+L16+N16-G16</f>
        <v>1196133.16</v>
      </c>
      <c r="G16" s="71"/>
      <c r="H16" s="71"/>
      <c r="I16" s="73"/>
      <c r="J16" s="71"/>
      <c r="K16" s="71"/>
      <c r="L16" s="71"/>
      <c r="M16" s="71">
        <v>1168033.16</v>
      </c>
      <c r="N16" s="71"/>
      <c r="O16" s="71">
        <v>28100</v>
      </c>
      <c r="P16" s="74"/>
    </row>
    <row r="17" spans="1:16" ht="14.25" hidden="1">
      <c r="A17" s="185"/>
      <c r="B17" s="15"/>
      <c r="C17" s="16"/>
      <c r="D17" s="70"/>
      <c r="E17" s="71"/>
      <c r="F17" s="72"/>
      <c r="G17" s="71"/>
      <c r="H17" s="71"/>
      <c r="I17" s="73"/>
      <c r="J17" s="71"/>
      <c r="K17" s="71"/>
      <c r="L17" s="71"/>
      <c r="M17" s="71"/>
      <c r="N17" s="71"/>
      <c r="O17" s="71"/>
      <c r="P17" s="74"/>
    </row>
    <row r="18" spans="1:16" ht="22.5">
      <c r="A18" s="183" t="s">
        <v>145</v>
      </c>
      <c r="B18" s="141" t="s">
        <v>20</v>
      </c>
      <c r="C18" s="164" t="s">
        <v>21</v>
      </c>
      <c r="D18" s="70">
        <f>F18+P18-E18</f>
        <v>11441369.74</v>
      </c>
      <c r="E18" s="165">
        <f>SUM(E19:E22)</f>
        <v>0</v>
      </c>
      <c r="F18" s="72">
        <f>H18+I18+J18+M18+O18+K18+L18+N18-G18</f>
        <v>11441369.74</v>
      </c>
      <c r="G18" s="165">
        <f aca="true" t="shared" si="2" ref="G18:P18">SUM(G19:G22)</f>
        <v>0</v>
      </c>
      <c r="H18" s="165">
        <f t="shared" si="2"/>
        <v>0</v>
      </c>
      <c r="I18" s="165">
        <f t="shared" si="2"/>
        <v>0</v>
      </c>
      <c r="J18" s="165">
        <f t="shared" si="2"/>
        <v>0</v>
      </c>
      <c r="K18" s="165">
        <f t="shared" si="2"/>
        <v>0</v>
      </c>
      <c r="L18" s="165">
        <f t="shared" si="2"/>
        <v>0</v>
      </c>
      <c r="M18" s="165">
        <f t="shared" si="2"/>
        <v>4768000.07</v>
      </c>
      <c r="N18" s="165">
        <f t="shared" si="2"/>
        <v>6451383.42</v>
      </c>
      <c r="O18" s="165">
        <f t="shared" si="2"/>
        <v>221986.25</v>
      </c>
      <c r="P18" s="175">
        <f t="shared" si="2"/>
        <v>0</v>
      </c>
    </row>
    <row r="19" spans="1:16" ht="14.25">
      <c r="A19" s="184" t="s">
        <v>327</v>
      </c>
      <c r="B19" s="15" t="s">
        <v>20</v>
      </c>
      <c r="C19" s="178" t="s">
        <v>328</v>
      </c>
      <c r="D19" s="70">
        <f>F19+P19-E19</f>
        <v>11302328.16</v>
      </c>
      <c r="E19" s="102"/>
      <c r="F19" s="72">
        <f>H19+I19+J19+M19+O19+K19+L19+N19-G19</f>
        <v>11302328.16</v>
      </c>
      <c r="G19" s="71"/>
      <c r="H19" s="71"/>
      <c r="I19" s="73"/>
      <c r="J19" s="71"/>
      <c r="K19" s="71"/>
      <c r="L19" s="71"/>
      <c r="M19" s="71">
        <v>4732023.9</v>
      </c>
      <c r="N19" s="71">
        <v>6451383.42</v>
      </c>
      <c r="O19" s="71">
        <v>118920.84</v>
      </c>
      <c r="P19" s="74"/>
    </row>
    <row r="20" spans="1:16" ht="22.5">
      <c r="A20" s="184" t="s">
        <v>329</v>
      </c>
      <c r="B20" s="15" t="s">
        <v>20</v>
      </c>
      <c r="C20" s="178" t="s">
        <v>330</v>
      </c>
      <c r="D20" s="70">
        <f>F20+P20-E20</f>
        <v>35976.68</v>
      </c>
      <c r="E20" s="102"/>
      <c r="F20" s="72">
        <f>H20+I20+J20+M20+O20+K20+L20+N20-G20</f>
        <v>35976.68</v>
      </c>
      <c r="G20" s="71"/>
      <c r="H20" s="71"/>
      <c r="I20" s="73"/>
      <c r="J20" s="71"/>
      <c r="K20" s="71"/>
      <c r="L20" s="71"/>
      <c r="M20" s="71">
        <v>35976.17</v>
      </c>
      <c r="N20" s="71"/>
      <c r="O20" s="71">
        <v>0.51</v>
      </c>
      <c r="P20" s="74"/>
    </row>
    <row r="21" spans="1:16" ht="14.25">
      <c r="A21" s="184" t="s">
        <v>331</v>
      </c>
      <c r="B21" s="15" t="s">
        <v>20</v>
      </c>
      <c r="C21" s="178" t="s">
        <v>332</v>
      </c>
      <c r="D21" s="70">
        <f>F21+P21-E21</f>
        <v>103064.9</v>
      </c>
      <c r="E21" s="102"/>
      <c r="F21" s="72">
        <f>H21+I21+J21+M21+O21+K21+L21+N21-G21</f>
        <v>103064.9</v>
      </c>
      <c r="G21" s="71"/>
      <c r="H21" s="71"/>
      <c r="I21" s="73"/>
      <c r="J21" s="71"/>
      <c r="K21" s="71"/>
      <c r="L21" s="71"/>
      <c r="M21" s="71"/>
      <c r="N21" s="71"/>
      <c r="O21" s="71">
        <v>103064.9</v>
      </c>
      <c r="P21" s="74"/>
    </row>
    <row r="22" spans="1:16" ht="14.25" hidden="1">
      <c r="A22" s="186"/>
      <c r="B22" s="15"/>
      <c r="C22" s="16"/>
      <c r="D22" s="70"/>
      <c r="E22" s="102"/>
      <c r="F22" s="72"/>
      <c r="G22" s="71"/>
      <c r="H22" s="71"/>
      <c r="I22" s="73"/>
      <c r="J22" s="71"/>
      <c r="K22" s="71"/>
      <c r="L22" s="71"/>
      <c r="M22" s="71"/>
      <c r="N22" s="71"/>
      <c r="O22" s="71"/>
      <c r="P22" s="74"/>
    </row>
    <row r="23" spans="1:16" ht="33.75">
      <c r="A23" s="183" t="s">
        <v>146</v>
      </c>
      <c r="B23" s="141" t="s">
        <v>22</v>
      </c>
      <c r="C23" s="164" t="s">
        <v>23</v>
      </c>
      <c r="D23" s="70">
        <f>F23+P23-E23</f>
        <v>175097.89</v>
      </c>
      <c r="E23" s="165">
        <f>SUM(E24:E25)</f>
        <v>0</v>
      </c>
      <c r="F23" s="72">
        <f>H23+I23+J23+M23+O23+K23+L23+N23-G23</f>
        <v>175097.89</v>
      </c>
      <c r="G23" s="165">
        <f aca="true" t="shared" si="3" ref="G23:P23">SUM(G24:G25)</f>
        <v>0</v>
      </c>
      <c r="H23" s="165">
        <f t="shared" si="3"/>
        <v>0</v>
      </c>
      <c r="I23" s="165">
        <f t="shared" si="3"/>
        <v>0</v>
      </c>
      <c r="J23" s="165">
        <f t="shared" si="3"/>
        <v>0</v>
      </c>
      <c r="K23" s="165">
        <f t="shared" si="3"/>
        <v>0</v>
      </c>
      <c r="L23" s="165">
        <f t="shared" si="3"/>
        <v>0</v>
      </c>
      <c r="M23" s="165">
        <f t="shared" si="3"/>
        <v>95441.13</v>
      </c>
      <c r="N23" s="165">
        <f t="shared" si="3"/>
        <v>0</v>
      </c>
      <c r="O23" s="165">
        <f t="shared" si="3"/>
        <v>79656.76</v>
      </c>
      <c r="P23" s="175">
        <f t="shared" si="3"/>
        <v>0</v>
      </c>
    </row>
    <row r="24" spans="1:16" ht="14.25">
      <c r="A24" s="184" t="s">
        <v>325</v>
      </c>
      <c r="B24" s="15" t="s">
        <v>22</v>
      </c>
      <c r="C24" s="178" t="s">
        <v>326</v>
      </c>
      <c r="D24" s="70">
        <f>F24+P24-E24</f>
        <v>175097.89</v>
      </c>
      <c r="E24" s="71"/>
      <c r="F24" s="72">
        <f>H24+I24+J24+M24+O24+K24+L24+N24-G24</f>
        <v>175097.89</v>
      </c>
      <c r="G24" s="71"/>
      <c r="H24" s="71"/>
      <c r="I24" s="73"/>
      <c r="J24" s="71"/>
      <c r="K24" s="71"/>
      <c r="L24" s="71"/>
      <c r="M24" s="71">
        <v>95441.13</v>
      </c>
      <c r="N24" s="71"/>
      <c r="O24" s="71">
        <v>79656.76</v>
      </c>
      <c r="P24" s="74"/>
    </row>
    <row r="25" spans="1:16" ht="14.25" hidden="1">
      <c r="A25" s="186"/>
      <c r="B25" s="15"/>
      <c r="C25" s="16"/>
      <c r="D25" s="70"/>
      <c r="E25" s="71"/>
      <c r="F25" s="72"/>
      <c r="G25" s="71"/>
      <c r="H25" s="71"/>
      <c r="I25" s="73"/>
      <c r="J25" s="71"/>
      <c r="K25" s="71"/>
      <c r="L25" s="71"/>
      <c r="M25" s="71"/>
      <c r="N25" s="71"/>
      <c r="O25" s="71"/>
      <c r="P25" s="74"/>
    </row>
    <row r="26" spans="1:16" ht="22.5">
      <c r="A26" s="183" t="s">
        <v>147</v>
      </c>
      <c r="B26" s="141" t="s">
        <v>24</v>
      </c>
      <c r="C26" s="164" t="s">
        <v>25</v>
      </c>
      <c r="D26" s="70">
        <f>F26+P26-E26</f>
        <v>1548439.01</v>
      </c>
      <c r="E26" s="165">
        <f>SUM(E27:E29)</f>
        <v>0</v>
      </c>
      <c r="F26" s="72">
        <f>H26+I26+J26+M26+O26+K26+L26+N26-G26</f>
        <v>1548439.01</v>
      </c>
      <c r="G26" s="165">
        <f aca="true" t="shared" si="4" ref="G26:P26">SUM(G27:G29)</f>
        <v>0</v>
      </c>
      <c r="H26" s="165">
        <f t="shared" si="4"/>
        <v>0</v>
      </c>
      <c r="I26" s="165">
        <f t="shared" si="4"/>
        <v>0</v>
      </c>
      <c r="J26" s="165">
        <f t="shared" si="4"/>
        <v>0</v>
      </c>
      <c r="K26" s="165">
        <f t="shared" si="4"/>
        <v>0</v>
      </c>
      <c r="L26" s="165">
        <f t="shared" si="4"/>
        <v>0</v>
      </c>
      <c r="M26" s="165">
        <f t="shared" si="4"/>
        <v>1535192.4</v>
      </c>
      <c r="N26" s="165">
        <f t="shared" si="4"/>
        <v>13246.61</v>
      </c>
      <c r="O26" s="165">
        <f t="shared" si="4"/>
        <v>0</v>
      </c>
      <c r="P26" s="175">
        <f t="shared" si="4"/>
        <v>0</v>
      </c>
    </row>
    <row r="27" spans="1:16" ht="45">
      <c r="A27" s="184" t="s">
        <v>321</v>
      </c>
      <c r="B27" s="15" t="s">
        <v>24</v>
      </c>
      <c r="C27" s="178" t="s">
        <v>322</v>
      </c>
      <c r="D27" s="70">
        <f>F27+P27-E27</f>
        <v>13246.61</v>
      </c>
      <c r="E27" s="102"/>
      <c r="F27" s="72">
        <f>H27+I27+J27+M27+O27+K27+L27+N27-G27</f>
        <v>13246.61</v>
      </c>
      <c r="G27" s="71"/>
      <c r="H27" s="71"/>
      <c r="I27" s="71"/>
      <c r="J27" s="71"/>
      <c r="K27" s="71"/>
      <c r="L27" s="71"/>
      <c r="M27" s="71"/>
      <c r="N27" s="71">
        <v>13246.61</v>
      </c>
      <c r="O27" s="71"/>
      <c r="P27" s="74"/>
    </row>
    <row r="28" spans="1:16" ht="22.5">
      <c r="A28" s="184" t="s">
        <v>323</v>
      </c>
      <c r="B28" s="15" t="s">
        <v>24</v>
      </c>
      <c r="C28" s="178" t="s">
        <v>324</v>
      </c>
      <c r="D28" s="70">
        <f>F28+P28-E28</f>
        <v>1535192.4</v>
      </c>
      <c r="E28" s="102"/>
      <c r="F28" s="72">
        <f>H28+I28+J28+M28+O28+K28+L28+N28-G28</f>
        <v>1535192.4</v>
      </c>
      <c r="G28" s="71"/>
      <c r="H28" s="71"/>
      <c r="I28" s="71"/>
      <c r="J28" s="71"/>
      <c r="K28" s="71"/>
      <c r="L28" s="71"/>
      <c r="M28" s="71">
        <v>1535192.4</v>
      </c>
      <c r="N28" s="71"/>
      <c r="O28" s="71"/>
      <c r="P28" s="74"/>
    </row>
    <row r="29" spans="1:16" ht="14.25" hidden="1">
      <c r="A29" s="186"/>
      <c r="B29" s="15"/>
      <c r="C29" s="16"/>
      <c r="D29" s="70"/>
      <c r="E29" s="102"/>
      <c r="F29" s="72"/>
      <c r="G29" s="71"/>
      <c r="H29" s="71"/>
      <c r="I29" s="71"/>
      <c r="J29" s="71"/>
      <c r="K29" s="71"/>
      <c r="L29" s="71"/>
      <c r="M29" s="71"/>
      <c r="N29" s="71"/>
      <c r="O29" s="71"/>
      <c r="P29" s="74"/>
    </row>
    <row r="30" spans="1:16" ht="33.75">
      <c r="A30" s="183" t="s">
        <v>148</v>
      </c>
      <c r="B30" s="141" t="s">
        <v>26</v>
      </c>
      <c r="C30" s="164" t="s">
        <v>27</v>
      </c>
      <c r="D30" s="70">
        <f>F30+P30-E30</f>
        <v>222513485.75</v>
      </c>
      <c r="E30" s="165">
        <f>SUM(E31:E35)</f>
        <v>0</v>
      </c>
      <c r="F30" s="72">
        <f>H30+I30+J30+M30+O30+K30+L30+N30-G30</f>
        <v>222513485.75</v>
      </c>
      <c r="G30" s="165">
        <f aca="true" t="shared" si="5" ref="G30:P30">SUM(G31:G35)</f>
        <v>19628048</v>
      </c>
      <c r="H30" s="165">
        <f t="shared" si="5"/>
        <v>0</v>
      </c>
      <c r="I30" s="165">
        <f t="shared" si="5"/>
        <v>0</v>
      </c>
      <c r="J30" s="165">
        <f t="shared" si="5"/>
        <v>0</v>
      </c>
      <c r="K30" s="165">
        <f t="shared" si="5"/>
        <v>0</v>
      </c>
      <c r="L30" s="165">
        <f t="shared" si="5"/>
        <v>0</v>
      </c>
      <c r="M30" s="165">
        <f t="shared" si="5"/>
        <v>201194966.38</v>
      </c>
      <c r="N30" s="165">
        <f t="shared" si="5"/>
        <v>15646827.91</v>
      </c>
      <c r="O30" s="165">
        <f t="shared" si="5"/>
        <v>25299739.46</v>
      </c>
      <c r="P30" s="175">
        <f t="shared" si="5"/>
        <v>0</v>
      </c>
    </row>
    <row r="31" spans="1:16" ht="33.75">
      <c r="A31" s="187" t="s">
        <v>313</v>
      </c>
      <c r="B31" s="19" t="s">
        <v>26</v>
      </c>
      <c r="C31" s="178" t="s">
        <v>314</v>
      </c>
      <c r="D31" s="76">
        <f>F31+P31-E31</f>
        <v>215868785.31</v>
      </c>
      <c r="E31" s="162"/>
      <c r="F31" s="77">
        <f>H31+I31+J31+M31+O31+K31+L31+N31-G31</f>
        <v>215868785.31</v>
      </c>
      <c r="G31" s="73">
        <v>19628048</v>
      </c>
      <c r="H31" s="73"/>
      <c r="I31" s="73"/>
      <c r="J31" s="73"/>
      <c r="K31" s="73"/>
      <c r="L31" s="73"/>
      <c r="M31" s="73">
        <v>195123125.94</v>
      </c>
      <c r="N31" s="73">
        <v>15446827.91</v>
      </c>
      <c r="O31" s="73">
        <v>24926879.46</v>
      </c>
      <c r="P31" s="74"/>
    </row>
    <row r="32" spans="1:16" ht="45">
      <c r="A32" s="187" t="s">
        <v>315</v>
      </c>
      <c r="B32" s="19" t="s">
        <v>26</v>
      </c>
      <c r="C32" s="178" t="s">
        <v>316</v>
      </c>
      <c r="D32" s="76">
        <f>F32+P32-E32</f>
        <v>6071840.44</v>
      </c>
      <c r="E32" s="162"/>
      <c r="F32" s="77">
        <f>H32+I32+J32+M32+O32+K32+L32+N32-G32</f>
        <v>6071840.44</v>
      </c>
      <c r="G32" s="73"/>
      <c r="H32" s="73"/>
      <c r="I32" s="73"/>
      <c r="J32" s="73"/>
      <c r="K32" s="73"/>
      <c r="L32" s="73"/>
      <c r="M32" s="73">
        <v>6071840.44</v>
      </c>
      <c r="N32" s="73"/>
      <c r="O32" s="73"/>
      <c r="P32" s="74"/>
    </row>
    <row r="33" spans="1:16" ht="22.5">
      <c r="A33" s="187" t="s">
        <v>317</v>
      </c>
      <c r="B33" s="19" t="s">
        <v>26</v>
      </c>
      <c r="C33" s="178" t="s">
        <v>318</v>
      </c>
      <c r="D33" s="76">
        <f>F33+P33-E33</f>
        <v>250000</v>
      </c>
      <c r="E33" s="162"/>
      <c r="F33" s="77">
        <f>H33+I33+J33+M33+O33+K33+L33+N33-G33</f>
        <v>250000</v>
      </c>
      <c r="G33" s="73"/>
      <c r="H33" s="73"/>
      <c r="I33" s="73"/>
      <c r="J33" s="73"/>
      <c r="K33" s="73"/>
      <c r="L33" s="73"/>
      <c r="M33" s="73"/>
      <c r="N33" s="73">
        <v>200000</v>
      </c>
      <c r="O33" s="73">
        <v>50000</v>
      </c>
      <c r="P33" s="74"/>
    </row>
    <row r="34" spans="1:16" ht="45">
      <c r="A34" s="187" t="s">
        <v>319</v>
      </c>
      <c r="B34" s="19" t="s">
        <v>26</v>
      </c>
      <c r="C34" s="178" t="s">
        <v>320</v>
      </c>
      <c r="D34" s="76">
        <f>F34+P34-E34</f>
        <v>322860</v>
      </c>
      <c r="E34" s="162"/>
      <c r="F34" s="77">
        <f>H34+I34+J34+M34+O34+K34+L34+N34-G34</f>
        <v>322860</v>
      </c>
      <c r="G34" s="73"/>
      <c r="H34" s="73"/>
      <c r="I34" s="73"/>
      <c r="J34" s="73"/>
      <c r="K34" s="73"/>
      <c r="L34" s="73"/>
      <c r="M34" s="73"/>
      <c r="N34" s="73"/>
      <c r="O34" s="73">
        <v>322860</v>
      </c>
      <c r="P34" s="74"/>
    </row>
    <row r="35" spans="1:16" ht="14.25" hidden="1">
      <c r="A35" s="188"/>
      <c r="B35" s="19"/>
      <c r="C35" s="16"/>
      <c r="D35" s="76"/>
      <c r="E35" s="174"/>
      <c r="F35" s="77"/>
      <c r="G35" s="71"/>
      <c r="H35" s="71"/>
      <c r="I35" s="73"/>
      <c r="J35" s="71"/>
      <c r="K35" s="71"/>
      <c r="L35" s="71"/>
      <c r="M35" s="71"/>
      <c r="N35" s="71"/>
      <c r="O35" s="71"/>
      <c r="P35" s="74"/>
    </row>
    <row r="36" spans="1:16" ht="33.75">
      <c r="A36" s="183" t="s">
        <v>150</v>
      </c>
      <c r="B36" s="141" t="s">
        <v>149</v>
      </c>
      <c r="C36" s="164" t="s">
        <v>28</v>
      </c>
      <c r="D36" s="76">
        <f>F36+P36-E36</f>
        <v>18286800</v>
      </c>
      <c r="E36" s="165">
        <f>SUM(E37:E38)</f>
        <v>0</v>
      </c>
      <c r="F36" s="77">
        <f>H36+I36+J36+M36+O36+K36+L36+N36-G36</f>
        <v>18286800</v>
      </c>
      <c r="G36" s="165">
        <f aca="true" t="shared" si="6" ref="G36:P36">SUM(G37:G38)</f>
        <v>0</v>
      </c>
      <c r="H36" s="165">
        <f t="shared" si="6"/>
        <v>0</v>
      </c>
      <c r="I36" s="165">
        <f t="shared" si="6"/>
        <v>0</v>
      </c>
      <c r="J36" s="165">
        <f t="shared" si="6"/>
        <v>0</v>
      </c>
      <c r="K36" s="165">
        <f t="shared" si="6"/>
        <v>0</v>
      </c>
      <c r="L36" s="165">
        <f t="shared" si="6"/>
        <v>0</v>
      </c>
      <c r="M36" s="165">
        <f t="shared" si="6"/>
        <v>0</v>
      </c>
      <c r="N36" s="165">
        <f t="shared" si="6"/>
        <v>18286800</v>
      </c>
      <c r="O36" s="165">
        <f t="shared" si="6"/>
        <v>0</v>
      </c>
      <c r="P36" s="175">
        <f t="shared" si="6"/>
        <v>0</v>
      </c>
    </row>
    <row r="37" spans="1:16" ht="33.75">
      <c r="A37" s="184" t="s">
        <v>311</v>
      </c>
      <c r="B37" s="15" t="s">
        <v>149</v>
      </c>
      <c r="C37" s="178" t="s">
        <v>312</v>
      </c>
      <c r="D37" s="70">
        <f>F37+P37-E37</f>
        <v>18286800</v>
      </c>
      <c r="E37" s="71"/>
      <c r="F37" s="72">
        <f>H37+I37+J37+M37+O37+K37+L37+N37-G37</f>
        <v>18286800</v>
      </c>
      <c r="G37" s="71"/>
      <c r="H37" s="71"/>
      <c r="I37" s="71"/>
      <c r="J37" s="71"/>
      <c r="K37" s="71"/>
      <c r="L37" s="71"/>
      <c r="M37" s="71"/>
      <c r="N37" s="71">
        <v>18286800</v>
      </c>
      <c r="O37" s="71"/>
      <c r="P37" s="74"/>
    </row>
    <row r="38" spans="1:16" ht="14.25" hidden="1">
      <c r="A38" s="186"/>
      <c r="B38" s="15"/>
      <c r="C38" s="16"/>
      <c r="D38" s="70"/>
      <c r="E38" s="71"/>
      <c r="F38" s="72"/>
      <c r="G38" s="71"/>
      <c r="H38" s="71"/>
      <c r="I38" s="71"/>
      <c r="J38" s="71"/>
      <c r="K38" s="71"/>
      <c r="L38" s="71"/>
      <c r="M38" s="71"/>
      <c r="N38" s="71"/>
      <c r="O38" s="71"/>
      <c r="P38" s="74"/>
    </row>
    <row r="39" spans="1:16" ht="22.5">
      <c r="A39" s="183" t="s">
        <v>151</v>
      </c>
      <c r="B39" s="141" t="s">
        <v>29</v>
      </c>
      <c r="C39" s="164" t="s">
        <v>30</v>
      </c>
      <c r="D39" s="70">
        <f>F39+P39-E39</f>
        <v>257915.7</v>
      </c>
      <c r="E39" s="165">
        <f>SUM(E40:E43)</f>
        <v>0</v>
      </c>
      <c r="F39" s="72">
        <f>H39+I39+J39+M39+O39+K39+L39+N39-G39</f>
        <v>257915.7</v>
      </c>
      <c r="G39" s="165">
        <f aca="true" t="shared" si="7" ref="G39:P39">SUM(G40:G43)</f>
        <v>0</v>
      </c>
      <c r="H39" s="165">
        <f t="shared" si="7"/>
        <v>0</v>
      </c>
      <c r="I39" s="165">
        <f t="shared" si="7"/>
        <v>0</v>
      </c>
      <c r="J39" s="165">
        <f t="shared" si="7"/>
        <v>0</v>
      </c>
      <c r="K39" s="165">
        <f t="shared" si="7"/>
        <v>0</v>
      </c>
      <c r="L39" s="165">
        <f t="shared" si="7"/>
        <v>0</v>
      </c>
      <c r="M39" s="165">
        <f t="shared" si="7"/>
        <v>303349.56</v>
      </c>
      <c r="N39" s="165">
        <f t="shared" si="7"/>
        <v>429680.47</v>
      </c>
      <c r="O39" s="165">
        <f t="shared" si="7"/>
        <v>-475114.33</v>
      </c>
      <c r="P39" s="175">
        <f t="shared" si="7"/>
        <v>0</v>
      </c>
    </row>
    <row r="40" spans="1:16" ht="14.25">
      <c r="A40" s="184" t="s">
        <v>305</v>
      </c>
      <c r="B40" s="19" t="s">
        <v>29</v>
      </c>
      <c r="C40" s="178" t="s">
        <v>306</v>
      </c>
      <c r="D40" s="76">
        <f>F40+P40-E40</f>
        <v>940892.74</v>
      </c>
      <c r="E40" s="71"/>
      <c r="F40" s="77">
        <f>H40+I40+J40+M40+O40+K40+L40+N40-G40</f>
        <v>940892.74</v>
      </c>
      <c r="G40" s="71"/>
      <c r="H40" s="71"/>
      <c r="I40" s="73"/>
      <c r="J40" s="71"/>
      <c r="K40" s="71"/>
      <c r="L40" s="71"/>
      <c r="M40" s="71">
        <v>303349.56</v>
      </c>
      <c r="N40" s="71">
        <v>552854.38</v>
      </c>
      <c r="O40" s="71">
        <v>84688.8</v>
      </c>
      <c r="P40" s="74"/>
    </row>
    <row r="41" spans="1:16" ht="22.5">
      <c r="A41" s="184" t="s">
        <v>307</v>
      </c>
      <c r="B41" s="19" t="s">
        <v>29</v>
      </c>
      <c r="C41" s="178" t="s">
        <v>308</v>
      </c>
      <c r="D41" s="76">
        <f>F41+P41-E41</f>
        <v>-267656.94</v>
      </c>
      <c r="E41" s="71"/>
      <c r="F41" s="77">
        <f>H41+I41+J41+M41+O41+K41+L41+N41-G41</f>
        <v>-267656.94</v>
      </c>
      <c r="G41" s="71"/>
      <c r="H41" s="71"/>
      <c r="I41" s="73"/>
      <c r="J41" s="71"/>
      <c r="K41" s="71"/>
      <c r="L41" s="71"/>
      <c r="M41" s="71"/>
      <c r="N41" s="71">
        <v>-123173.91</v>
      </c>
      <c r="O41" s="71">
        <v>-144483.03</v>
      </c>
      <c r="P41" s="74"/>
    </row>
    <row r="42" spans="1:16" ht="14.25">
      <c r="A42" s="184" t="s">
        <v>309</v>
      </c>
      <c r="B42" s="19" t="s">
        <v>29</v>
      </c>
      <c r="C42" s="178" t="s">
        <v>310</v>
      </c>
      <c r="D42" s="76">
        <f>F42+P42-E42</f>
        <v>-415320.1</v>
      </c>
      <c r="E42" s="71"/>
      <c r="F42" s="77">
        <f>H42+I42+J42+M42+O42+K42+L42+N42-G42</f>
        <v>-415320.1</v>
      </c>
      <c r="G42" s="71"/>
      <c r="H42" s="71"/>
      <c r="I42" s="73"/>
      <c r="J42" s="71"/>
      <c r="K42" s="71"/>
      <c r="L42" s="71"/>
      <c r="M42" s="71"/>
      <c r="N42" s="71"/>
      <c r="O42" s="71">
        <v>-415320.1</v>
      </c>
      <c r="P42" s="74"/>
    </row>
    <row r="43" spans="1:16" ht="14.25" hidden="1">
      <c r="A43" s="188"/>
      <c r="B43" s="19"/>
      <c r="C43" s="16"/>
      <c r="D43" s="76"/>
      <c r="E43" s="71"/>
      <c r="F43" s="77"/>
      <c r="G43" s="71"/>
      <c r="H43" s="71"/>
      <c r="I43" s="73"/>
      <c r="J43" s="71"/>
      <c r="K43" s="71"/>
      <c r="L43" s="71"/>
      <c r="M43" s="71"/>
      <c r="N43" s="71"/>
      <c r="O43" s="71"/>
      <c r="P43" s="74"/>
    </row>
    <row r="44" spans="1:16" ht="22.5">
      <c r="A44" s="189" t="s">
        <v>152</v>
      </c>
      <c r="B44" s="141" t="s">
        <v>17</v>
      </c>
      <c r="C44" s="168" t="s">
        <v>31</v>
      </c>
      <c r="D44" s="76">
        <f>F44+P44-E44</f>
        <v>0</v>
      </c>
      <c r="E44" s="165">
        <f>SUM(E45:E46)</f>
        <v>0</v>
      </c>
      <c r="F44" s="77">
        <f>H44+I44+J44+M44+O44+K44+L44+N44-G44</f>
        <v>0</v>
      </c>
      <c r="G44" s="165">
        <f aca="true" t="shared" si="8" ref="G44:P44">SUM(G45:G46)</f>
        <v>0</v>
      </c>
      <c r="H44" s="165">
        <f t="shared" si="8"/>
        <v>0</v>
      </c>
      <c r="I44" s="165">
        <f t="shared" si="8"/>
        <v>0</v>
      </c>
      <c r="J44" s="165">
        <f t="shared" si="8"/>
        <v>0</v>
      </c>
      <c r="K44" s="165">
        <f t="shared" si="8"/>
        <v>0</v>
      </c>
      <c r="L44" s="165">
        <f t="shared" si="8"/>
        <v>0</v>
      </c>
      <c r="M44" s="165">
        <f t="shared" si="8"/>
        <v>0</v>
      </c>
      <c r="N44" s="165">
        <f t="shared" si="8"/>
        <v>0</v>
      </c>
      <c r="O44" s="165">
        <f t="shared" si="8"/>
        <v>0</v>
      </c>
      <c r="P44" s="175">
        <f t="shared" si="8"/>
        <v>0</v>
      </c>
    </row>
    <row r="45" spans="1:18" ht="14.25">
      <c r="A45" s="222"/>
      <c r="B45" s="223"/>
      <c r="C45" s="224"/>
      <c r="D45" s="225">
        <f>F45+P45-E45</f>
        <v>0</v>
      </c>
      <c r="E45" s="226"/>
      <c r="F45" s="227">
        <f>H45+I45+J45+M45+O45+K45+L45+N45-G45</f>
        <v>0</v>
      </c>
      <c r="G45" s="226"/>
      <c r="H45" s="226"/>
      <c r="I45" s="226"/>
      <c r="J45" s="226"/>
      <c r="K45" s="226"/>
      <c r="L45" s="226"/>
      <c r="M45" s="226"/>
      <c r="N45" s="226"/>
      <c r="O45" s="226"/>
      <c r="P45" s="228"/>
      <c r="Q45" s="221"/>
      <c r="R45" s="221"/>
    </row>
    <row r="46" spans="1:16" ht="0.75" customHeight="1" thickBot="1">
      <c r="A46" s="136"/>
      <c r="B46" s="137"/>
      <c r="C46" s="138"/>
      <c r="D46" s="145"/>
      <c r="E46" s="139"/>
      <c r="F46" s="14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ht="14.25">
      <c r="P47" s="160" t="s">
        <v>199</v>
      </c>
    </row>
    <row r="48" spans="1:16" ht="108">
      <c r="A48" s="60" t="s">
        <v>15</v>
      </c>
      <c r="B48" s="58" t="s">
        <v>104</v>
      </c>
      <c r="C48" s="58" t="s">
        <v>9</v>
      </c>
      <c r="D48" s="54" t="s">
        <v>10</v>
      </c>
      <c r="E48" s="55" t="s">
        <v>105</v>
      </c>
      <c r="F48" s="54" t="s">
        <v>11</v>
      </c>
      <c r="G48" s="55" t="s">
        <v>106</v>
      </c>
      <c r="H48" s="54" t="s">
        <v>12</v>
      </c>
      <c r="I48" s="57" t="s">
        <v>123</v>
      </c>
      <c r="J48" s="56" t="s">
        <v>208</v>
      </c>
      <c r="K48" s="56" t="s">
        <v>124</v>
      </c>
      <c r="L48" s="56" t="s">
        <v>125</v>
      </c>
      <c r="M48" s="56" t="s">
        <v>13</v>
      </c>
      <c r="N48" s="56" t="s">
        <v>126</v>
      </c>
      <c r="O48" s="56" t="s">
        <v>127</v>
      </c>
      <c r="P48" s="54" t="s">
        <v>14</v>
      </c>
    </row>
    <row r="49" spans="1:16" ht="15" thickBot="1">
      <c r="A49" s="49">
        <v>1</v>
      </c>
      <c r="B49" s="50">
        <v>2</v>
      </c>
      <c r="C49" s="50">
        <v>3</v>
      </c>
      <c r="D49" s="51">
        <v>4</v>
      </c>
      <c r="E49" s="51">
        <v>5</v>
      </c>
      <c r="F49" s="51">
        <v>6</v>
      </c>
      <c r="G49" s="51">
        <v>7</v>
      </c>
      <c r="H49" s="50">
        <v>8</v>
      </c>
      <c r="I49" s="50">
        <v>9</v>
      </c>
      <c r="J49" s="51">
        <v>10</v>
      </c>
      <c r="K49" s="51">
        <v>11</v>
      </c>
      <c r="L49" s="51">
        <v>12</v>
      </c>
      <c r="M49" s="51">
        <v>13</v>
      </c>
      <c r="N49" s="51">
        <v>14</v>
      </c>
      <c r="O49" s="51">
        <v>15</v>
      </c>
      <c r="P49" s="50">
        <v>16</v>
      </c>
    </row>
    <row r="50" spans="1:16" ht="33.75">
      <c r="A50" s="189" t="s">
        <v>153</v>
      </c>
      <c r="B50" s="169" t="s">
        <v>19</v>
      </c>
      <c r="C50" s="170" t="s">
        <v>35</v>
      </c>
      <c r="D50" s="68">
        <f>F50+P50-E50</f>
        <v>46578236.4</v>
      </c>
      <c r="E50" s="171">
        <f>SUM(E51:E54)</f>
        <v>0</v>
      </c>
      <c r="F50" s="68">
        <f>H50+I50+J50+M50+O50+K50+L50+N50-G50</f>
        <v>46578236.4</v>
      </c>
      <c r="G50" s="171">
        <f aca="true" t="shared" si="9" ref="G50:P50">SUM(G51:G54)</f>
        <v>38879.54</v>
      </c>
      <c r="H50" s="171">
        <f t="shared" si="9"/>
        <v>0</v>
      </c>
      <c r="I50" s="171">
        <f t="shared" si="9"/>
        <v>0</v>
      </c>
      <c r="J50" s="171">
        <f t="shared" si="9"/>
        <v>0</v>
      </c>
      <c r="K50" s="171">
        <f t="shared" si="9"/>
        <v>0</v>
      </c>
      <c r="L50" s="171">
        <f t="shared" si="9"/>
        <v>0</v>
      </c>
      <c r="M50" s="171">
        <f t="shared" si="9"/>
        <v>16310430.93</v>
      </c>
      <c r="N50" s="171">
        <f t="shared" si="9"/>
        <v>13313576.26</v>
      </c>
      <c r="O50" s="171">
        <f t="shared" si="9"/>
        <v>16993108.75</v>
      </c>
      <c r="P50" s="176">
        <f t="shared" si="9"/>
        <v>0</v>
      </c>
    </row>
    <row r="51" spans="1:16" ht="45">
      <c r="A51" s="184" t="s">
        <v>299</v>
      </c>
      <c r="B51" s="15" t="s">
        <v>19</v>
      </c>
      <c r="C51" s="179" t="s">
        <v>300</v>
      </c>
      <c r="D51" s="70">
        <f>F51+P51-E51</f>
        <v>92638.27</v>
      </c>
      <c r="E51" s="115"/>
      <c r="F51" s="182">
        <f>H51+I51+J51+M51+O51+K51+L51+N51-G51</f>
        <v>92638.27</v>
      </c>
      <c r="G51" s="115"/>
      <c r="H51" s="116"/>
      <c r="I51" s="116"/>
      <c r="J51" s="115"/>
      <c r="K51" s="115"/>
      <c r="L51" s="115"/>
      <c r="M51" s="115">
        <v>92638.27</v>
      </c>
      <c r="N51" s="115"/>
      <c r="O51" s="115"/>
      <c r="P51" s="92"/>
    </row>
    <row r="52" spans="1:16" ht="45">
      <c r="A52" s="184" t="s">
        <v>301</v>
      </c>
      <c r="B52" s="15" t="s">
        <v>19</v>
      </c>
      <c r="C52" s="179" t="s">
        <v>302</v>
      </c>
      <c r="D52" s="70">
        <f>F52+P52-E52</f>
        <v>16747759.5</v>
      </c>
      <c r="E52" s="115"/>
      <c r="F52" s="182">
        <f>H52+I52+J52+M52+O52+K52+L52+N52-G52</f>
        <v>16747759.5</v>
      </c>
      <c r="G52" s="115">
        <v>38879.54</v>
      </c>
      <c r="H52" s="116"/>
      <c r="I52" s="116"/>
      <c r="J52" s="115"/>
      <c r="K52" s="115"/>
      <c r="L52" s="115"/>
      <c r="M52" s="115">
        <v>16120573.84</v>
      </c>
      <c r="N52" s="115">
        <v>1</v>
      </c>
      <c r="O52" s="115">
        <v>666064.2</v>
      </c>
      <c r="P52" s="92"/>
    </row>
    <row r="53" spans="1:16" ht="22.5">
      <c r="A53" s="184" t="s">
        <v>303</v>
      </c>
      <c r="B53" s="15" t="s">
        <v>19</v>
      </c>
      <c r="C53" s="179" t="s">
        <v>304</v>
      </c>
      <c r="D53" s="70">
        <f>F53+P53-E53</f>
        <v>29737838.63</v>
      </c>
      <c r="E53" s="115"/>
      <c r="F53" s="182">
        <f>H53+I53+J53+M53+O53+K53+L53+N53-G53</f>
        <v>29737838.63</v>
      </c>
      <c r="G53" s="115"/>
      <c r="H53" s="116"/>
      <c r="I53" s="116"/>
      <c r="J53" s="115"/>
      <c r="K53" s="115"/>
      <c r="L53" s="115"/>
      <c r="M53" s="115">
        <v>97218.82</v>
      </c>
      <c r="N53" s="115">
        <v>13313575.26</v>
      </c>
      <c r="O53" s="115">
        <v>16327044.55</v>
      </c>
      <c r="P53" s="92"/>
    </row>
    <row r="54" spans="1:16" ht="14.25" hidden="1">
      <c r="A54" s="186"/>
      <c r="B54" s="45"/>
      <c r="C54" s="66"/>
      <c r="D54" s="70"/>
      <c r="E54" s="204"/>
      <c r="F54" s="72"/>
      <c r="G54" s="204"/>
      <c r="H54" s="204"/>
      <c r="I54" s="204"/>
      <c r="J54" s="204"/>
      <c r="K54" s="204"/>
      <c r="L54" s="204"/>
      <c r="M54" s="204"/>
      <c r="N54" s="204"/>
      <c r="O54" s="204"/>
      <c r="P54" s="205"/>
    </row>
    <row r="55" spans="1:16" ht="22.5">
      <c r="A55" s="190" t="s">
        <v>154</v>
      </c>
      <c r="B55" s="24" t="s">
        <v>27</v>
      </c>
      <c r="C55" s="150" t="s">
        <v>32</v>
      </c>
      <c r="D55" s="70">
        <f>F55+P55-E55</f>
        <v>374874064.37</v>
      </c>
      <c r="E55" s="72">
        <f>E56+E61+E69+E72+E76+E80+E86+E90+E94</f>
        <v>0</v>
      </c>
      <c r="F55" s="72">
        <f>H55+I55+J55+M55+O55+K55+L55+N55-G55</f>
        <v>374874064.37</v>
      </c>
      <c r="G55" s="72">
        <f aca="true" t="shared" si="10" ref="G55:P55">G56+G61+G69+G72+G76+G80+G86+G90+G94</f>
        <v>19666927.54</v>
      </c>
      <c r="H55" s="72">
        <f t="shared" si="10"/>
        <v>0</v>
      </c>
      <c r="I55" s="72">
        <f t="shared" si="10"/>
        <v>0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320685000.53</v>
      </c>
      <c r="N55" s="72">
        <f t="shared" si="10"/>
        <v>35816208.3</v>
      </c>
      <c r="O55" s="72">
        <f t="shared" si="10"/>
        <v>38039783.08</v>
      </c>
      <c r="P55" s="81">
        <f t="shared" si="10"/>
        <v>0</v>
      </c>
    </row>
    <row r="56" spans="1:16" ht="33.75">
      <c r="A56" s="183" t="s">
        <v>155</v>
      </c>
      <c r="B56" s="17" t="s">
        <v>28</v>
      </c>
      <c r="C56" s="18" t="s">
        <v>33</v>
      </c>
      <c r="D56" s="70">
        <f>F56+P56-E56</f>
        <v>59007776.79</v>
      </c>
      <c r="E56" s="165">
        <f>SUM(E57:E60)</f>
        <v>0</v>
      </c>
      <c r="F56" s="72">
        <f>H56+I56+J56+M56+O56+K56+L56+N56-G56</f>
        <v>59007776.79</v>
      </c>
      <c r="G56" s="165">
        <f aca="true" t="shared" si="11" ref="G56:P56">SUM(G57:G60)</f>
        <v>0</v>
      </c>
      <c r="H56" s="165">
        <f t="shared" si="11"/>
        <v>0</v>
      </c>
      <c r="I56" s="165">
        <f t="shared" si="11"/>
        <v>0</v>
      </c>
      <c r="J56" s="165">
        <f t="shared" si="11"/>
        <v>0</v>
      </c>
      <c r="K56" s="165">
        <f t="shared" si="11"/>
        <v>0</v>
      </c>
      <c r="L56" s="165">
        <f t="shared" si="11"/>
        <v>0</v>
      </c>
      <c r="M56" s="165">
        <f t="shared" si="11"/>
        <v>47542478.45</v>
      </c>
      <c r="N56" s="165">
        <f t="shared" si="11"/>
        <v>0</v>
      </c>
      <c r="O56" s="165">
        <f t="shared" si="11"/>
        <v>11465298.34</v>
      </c>
      <c r="P56" s="175">
        <f t="shared" si="11"/>
        <v>0</v>
      </c>
    </row>
    <row r="57" spans="1:16" ht="14.25">
      <c r="A57" s="184" t="s">
        <v>293</v>
      </c>
      <c r="B57" s="19" t="s">
        <v>28</v>
      </c>
      <c r="C57" s="178" t="s">
        <v>294</v>
      </c>
      <c r="D57" s="76">
        <f>F57+P57-E57</f>
        <v>43818986.75</v>
      </c>
      <c r="E57" s="71"/>
      <c r="F57" s="77">
        <f>H57+I57+J57+M57+O57+K57+L57+N57-G57</f>
        <v>43818986.75</v>
      </c>
      <c r="G57" s="71"/>
      <c r="H57" s="73"/>
      <c r="I57" s="73"/>
      <c r="J57" s="71"/>
      <c r="K57" s="71"/>
      <c r="L57" s="71"/>
      <c r="M57" s="71">
        <v>35234644.56</v>
      </c>
      <c r="N57" s="71"/>
      <c r="O57" s="71">
        <v>8584342.19</v>
      </c>
      <c r="P57" s="74"/>
    </row>
    <row r="58" spans="1:16" ht="22.5">
      <c r="A58" s="184" t="s">
        <v>295</v>
      </c>
      <c r="B58" s="19" t="s">
        <v>28</v>
      </c>
      <c r="C58" s="178" t="s">
        <v>296</v>
      </c>
      <c r="D58" s="76">
        <f>F58+P58-E58</f>
        <v>2128172</v>
      </c>
      <c r="E58" s="71"/>
      <c r="F58" s="77">
        <f>H58+I58+J58+M58+O58+K58+L58+N58-G58</f>
        <v>2128172</v>
      </c>
      <c r="G58" s="71"/>
      <c r="H58" s="73"/>
      <c r="I58" s="73"/>
      <c r="J58" s="71"/>
      <c r="K58" s="71"/>
      <c r="L58" s="71"/>
      <c r="M58" s="71">
        <v>1847472</v>
      </c>
      <c r="N58" s="71"/>
      <c r="O58" s="71">
        <v>280700</v>
      </c>
      <c r="P58" s="74"/>
    </row>
    <row r="59" spans="1:16" ht="14.25">
      <c r="A59" s="184" t="s">
        <v>297</v>
      </c>
      <c r="B59" s="19" t="s">
        <v>28</v>
      </c>
      <c r="C59" s="178" t="s">
        <v>298</v>
      </c>
      <c r="D59" s="76">
        <f>F59+P59-E59</f>
        <v>13060618.04</v>
      </c>
      <c r="E59" s="71"/>
      <c r="F59" s="77">
        <f>H59+I59+J59+M59+O59+K59+L59+N59-G59</f>
        <v>13060618.04</v>
      </c>
      <c r="G59" s="71"/>
      <c r="H59" s="73"/>
      <c r="I59" s="73"/>
      <c r="J59" s="71"/>
      <c r="K59" s="71"/>
      <c r="L59" s="71"/>
      <c r="M59" s="71">
        <v>10460361.89</v>
      </c>
      <c r="N59" s="71"/>
      <c r="O59" s="71">
        <v>2600256.15</v>
      </c>
      <c r="P59" s="74"/>
    </row>
    <row r="60" spans="1:16" ht="14.25" hidden="1">
      <c r="A60" s="188"/>
      <c r="B60" s="19"/>
      <c r="C60" s="16"/>
      <c r="D60" s="76"/>
      <c r="E60" s="71"/>
      <c r="F60" s="77"/>
      <c r="G60" s="71"/>
      <c r="H60" s="73"/>
      <c r="I60" s="73"/>
      <c r="J60" s="71"/>
      <c r="K60" s="71"/>
      <c r="L60" s="71"/>
      <c r="M60" s="71"/>
      <c r="N60" s="71"/>
      <c r="O60" s="71"/>
      <c r="P60" s="74"/>
    </row>
    <row r="61" spans="1:16" ht="22.5">
      <c r="A61" s="183" t="s">
        <v>156</v>
      </c>
      <c r="B61" s="32" t="s">
        <v>30</v>
      </c>
      <c r="C61" s="18" t="s">
        <v>34</v>
      </c>
      <c r="D61" s="76">
        <f aca="true" t="shared" si="12" ref="D61:D67">F61+P61-E61</f>
        <v>81373764.87</v>
      </c>
      <c r="E61" s="167">
        <f>SUM(E62:E68)</f>
        <v>0</v>
      </c>
      <c r="F61" s="77">
        <f aca="true" t="shared" si="13" ref="F61:F67">H61+I61+J61+M61+O61+K61+L61+N61-G61</f>
        <v>81373764.87</v>
      </c>
      <c r="G61" s="167">
        <f aca="true" t="shared" si="14" ref="G61:P61">SUM(G62:G68)</f>
        <v>0</v>
      </c>
      <c r="H61" s="167">
        <f t="shared" si="14"/>
        <v>0</v>
      </c>
      <c r="I61" s="167">
        <f t="shared" si="14"/>
        <v>0</v>
      </c>
      <c r="J61" s="167">
        <f t="shared" si="14"/>
        <v>0</v>
      </c>
      <c r="K61" s="167">
        <f t="shared" si="14"/>
        <v>0</v>
      </c>
      <c r="L61" s="167">
        <f t="shared" si="14"/>
        <v>0</v>
      </c>
      <c r="M61" s="167">
        <f t="shared" si="14"/>
        <v>31486661.68</v>
      </c>
      <c r="N61" s="167">
        <f t="shared" si="14"/>
        <v>27763009.68</v>
      </c>
      <c r="O61" s="167">
        <f t="shared" si="14"/>
        <v>22124093.51</v>
      </c>
      <c r="P61" s="177">
        <f t="shared" si="14"/>
        <v>0</v>
      </c>
    </row>
    <row r="62" spans="1:16" ht="14.25">
      <c r="A62" s="184" t="s">
        <v>281</v>
      </c>
      <c r="B62" s="19" t="s">
        <v>30</v>
      </c>
      <c r="C62" s="178" t="s">
        <v>282</v>
      </c>
      <c r="D62" s="76">
        <f t="shared" si="12"/>
        <v>914310.32</v>
      </c>
      <c r="E62" s="71"/>
      <c r="F62" s="77">
        <f t="shared" si="13"/>
        <v>914310.32</v>
      </c>
      <c r="G62" s="71"/>
      <c r="H62" s="73"/>
      <c r="I62" s="73"/>
      <c r="J62" s="71"/>
      <c r="K62" s="71"/>
      <c r="L62" s="71"/>
      <c r="M62" s="71">
        <v>669499.29</v>
      </c>
      <c r="N62" s="71">
        <v>569.03</v>
      </c>
      <c r="O62" s="71">
        <v>244242</v>
      </c>
      <c r="P62" s="74"/>
    </row>
    <row r="63" spans="1:16" ht="14.25">
      <c r="A63" s="184" t="s">
        <v>283</v>
      </c>
      <c r="B63" s="19" t="s">
        <v>30</v>
      </c>
      <c r="C63" s="178" t="s">
        <v>284</v>
      </c>
      <c r="D63" s="76">
        <f t="shared" si="12"/>
        <v>12287191.04</v>
      </c>
      <c r="E63" s="71"/>
      <c r="F63" s="77">
        <f t="shared" si="13"/>
        <v>12287191.04</v>
      </c>
      <c r="G63" s="71"/>
      <c r="H63" s="73"/>
      <c r="I63" s="73"/>
      <c r="J63" s="71"/>
      <c r="K63" s="71"/>
      <c r="L63" s="71"/>
      <c r="M63" s="71">
        <v>12287191.04</v>
      </c>
      <c r="N63" s="71"/>
      <c r="O63" s="71"/>
      <c r="P63" s="74"/>
    </row>
    <row r="64" spans="1:16" ht="14.25">
      <c r="A64" s="184" t="s">
        <v>285</v>
      </c>
      <c r="B64" s="19" t="s">
        <v>30</v>
      </c>
      <c r="C64" s="178" t="s">
        <v>286</v>
      </c>
      <c r="D64" s="76">
        <f t="shared" si="12"/>
        <v>13905675.67</v>
      </c>
      <c r="E64" s="71"/>
      <c r="F64" s="77">
        <f t="shared" si="13"/>
        <v>13905675.67</v>
      </c>
      <c r="G64" s="71"/>
      <c r="H64" s="73"/>
      <c r="I64" s="73"/>
      <c r="J64" s="71"/>
      <c r="K64" s="71"/>
      <c r="L64" s="71"/>
      <c r="M64" s="71">
        <v>3424984.26</v>
      </c>
      <c r="N64" s="71">
        <v>4277006.13</v>
      </c>
      <c r="O64" s="71">
        <v>6203685.28</v>
      </c>
      <c r="P64" s="74"/>
    </row>
    <row r="65" spans="1:16" ht="14.25">
      <c r="A65" s="184" t="s">
        <v>287</v>
      </c>
      <c r="B65" s="19" t="s">
        <v>30</v>
      </c>
      <c r="C65" s="178" t="s">
        <v>288</v>
      </c>
      <c r="D65" s="76">
        <f t="shared" si="12"/>
        <v>35486224.91</v>
      </c>
      <c r="E65" s="71"/>
      <c r="F65" s="77">
        <f t="shared" si="13"/>
        <v>35486224.91</v>
      </c>
      <c r="G65" s="71"/>
      <c r="H65" s="73"/>
      <c r="I65" s="73"/>
      <c r="J65" s="71"/>
      <c r="K65" s="71"/>
      <c r="L65" s="71"/>
      <c r="M65" s="71">
        <v>7909547.59</v>
      </c>
      <c r="N65" s="71">
        <v>16272732.26</v>
      </c>
      <c r="O65" s="71">
        <v>11303945.06</v>
      </c>
      <c r="P65" s="74"/>
    </row>
    <row r="66" spans="1:16" ht="14.25">
      <c r="A66" s="184" t="s">
        <v>289</v>
      </c>
      <c r="B66" s="19" t="s">
        <v>30</v>
      </c>
      <c r="C66" s="178" t="s">
        <v>290</v>
      </c>
      <c r="D66" s="76">
        <f t="shared" si="12"/>
        <v>18743690.66</v>
      </c>
      <c r="E66" s="71"/>
      <c r="F66" s="77">
        <f t="shared" si="13"/>
        <v>18743690.66</v>
      </c>
      <c r="G66" s="71"/>
      <c r="H66" s="73"/>
      <c r="I66" s="73"/>
      <c r="J66" s="71"/>
      <c r="K66" s="71"/>
      <c r="L66" s="71"/>
      <c r="M66" s="71">
        <v>7183531.56</v>
      </c>
      <c r="N66" s="71">
        <v>7205497.26</v>
      </c>
      <c r="O66" s="71">
        <v>4354661.84</v>
      </c>
      <c r="P66" s="74"/>
    </row>
    <row r="67" spans="1:16" ht="14.25">
      <c r="A67" s="184" t="s">
        <v>291</v>
      </c>
      <c r="B67" s="19" t="s">
        <v>30</v>
      </c>
      <c r="C67" s="178" t="s">
        <v>292</v>
      </c>
      <c r="D67" s="76">
        <f t="shared" si="12"/>
        <v>36672.27</v>
      </c>
      <c r="E67" s="71"/>
      <c r="F67" s="77">
        <f t="shared" si="13"/>
        <v>36672.27</v>
      </c>
      <c r="G67" s="71"/>
      <c r="H67" s="73"/>
      <c r="I67" s="73"/>
      <c r="J67" s="71"/>
      <c r="K67" s="71"/>
      <c r="L67" s="71"/>
      <c r="M67" s="71">
        <v>11907.94</v>
      </c>
      <c r="N67" s="71">
        <v>7205</v>
      </c>
      <c r="O67" s="71">
        <v>17559.33</v>
      </c>
      <c r="P67" s="74"/>
    </row>
    <row r="68" spans="1:16" ht="14.25" hidden="1">
      <c r="A68" s="188"/>
      <c r="B68" s="19"/>
      <c r="C68" s="16"/>
      <c r="D68" s="76"/>
      <c r="E68" s="71"/>
      <c r="F68" s="77"/>
      <c r="G68" s="71"/>
      <c r="H68" s="73"/>
      <c r="I68" s="73"/>
      <c r="J68" s="71"/>
      <c r="K68" s="71"/>
      <c r="L68" s="71"/>
      <c r="M68" s="71"/>
      <c r="N68" s="71"/>
      <c r="O68" s="71"/>
      <c r="P68" s="74"/>
    </row>
    <row r="69" spans="1:16" ht="33.75">
      <c r="A69" s="189" t="s">
        <v>157</v>
      </c>
      <c r="B69" s="17" t="s">
        <v>35</v>
      </c>
      <c r="C69" s="44" t="s">
        <v>36</v>
      </c>
      <c r="D69" s="76">
        <f>F69+P69-E69</f>
        <v>5308.2</v>
      </c>
      <c r="E69" s="165">
        <f>SUM(E70:E71)</f>
        <v>0</v>
      </c>
      <c r="F69" s="77">
        <f>H69+I69+J69+M69+O69+K69+L69+N69-G69</f>
        <v>5308.2</v>
      </c>
      <c r="G69" s="165">
        <f aca="true" t="shared" si="15" ref="G69:P69">SUM(G70:G71)</f>
        <v>0</v>
      </c>
      <c r="H69" s="165">
        <f t="shared" si="15"/>
        <v>0</v>
      </c>
      <c r="I69" s="165">
        <f t="shared" si="15"/>
        <v>0</v>
      </c>
      <c r="J69" s="165">
        <f t="shared" si="15"/>
        <v>0</v>
      </c>
      <c r="K69" s="165">
        <f t="shared" si="15"/>
        <v>0</v>
      </c>
      <c r="L69" s="165">
        <f t="shared" si="15"/>
        <v>0</v>
      </c>
      <c r="M69" s="165">
        <f t="shared" si="15"/>
        <v>5308.2</v>
      </c>
      <c r="N69" s="165">
        <f t="shared" si="15"/>
        <v>0</v>
      </c>
      <c r="O69" s="165">
        <f t="shared" si="15"/>
        <v>0</v>
      </c>
      <c r="P69" s="175">
        <f t="shared" si="15"/>
        <v>0</v>
      </c>
    </row>
    <row r="70" spans="1:16" ht="14.25">
      <c r="A70" s="184" t="s">
        <v>279</v>
      </c>
      <c r="B70" s="19" t="s">
        <v>35</v>
      </c>
      <c r="C70" s="178" t="s">
        <v>280</v>
      </c>
      <c r="D70" s="76">
        <f>F70+P70-E70</f>
        <v>5308.2</v>
      </c>
      <c r="E70" s="103"/>
      <c r="F70" s="77">
        <f>H70+I70+J70+M70+O70+K70+L70+N70-G70</f>
        <v>5308.2</v>
      </c>
      <c r="G70" s="71"/>
      <c r="H70" s="73"/>
      <c r="I70" s="73"/>
      <c r="J70" s="71"/>
      <c r="K70" s="71"/>
      <c r="L70" s="71"/>
      <c r="M70" s="71">
        <v>5308.2</v>
      </c>
      <c r="N70" s="71"/>
      <c r="O70" s="71"/>
      <c r="P70" s="74"/>
    </row>
    <row r="71" spans="1:16" ht="14.25" hidden="1">
      <c r="A71" s="188"/>
      <c r="B71" s="19"/>
      <c r="C71" s="16"/>
      <c r="D71" s="76"/>
      <c r="E71" s="103"/>
      <c r="F71" s="77"/>
      <c r="G71" s="71"/>
      <c r="H71" s="73"/>
      <c r="I71" s="73"/>
      <c r="J71" s="71"/>
      <c r="K71" s="71"/>
      <c r="L71" s="71"/>
      <c r="M71" s="71"/>
      <c r="N71" s="71"/>
      <c r="O71" s="71"/>
      <c r="P71" s="74"/>
    </row>
    <row r="72" spans="1:16" ht="33.75">
      <c r="A72" s="183" t="s">
        <v>158</v>
      </c>
      <c r="B72" s="17" t="s">
        <v>33</v>
      </c>
      <c r="C72" s="18" t="s">
        <v>37</v>
      </c>
      <c r="D72" s="76">
        <f>F72+P72-E72</f>
        <v>201470292.68</v>
      </c>
      <c r="E72" s="165">
        <f>SUM(E73:E75)</f>
        <v>0</v>
      </c>
      <c r="F72" s="77">
        <f>H72+I72+J72+M72+O72+K72+L72+N72-G72</f>
        <v>201470292.68</v>
      </c>
      <c r="G72" s="165">
        <f aca="true" t="shared" si="16" ref="G72:P72">SUM(G73:G75)</f>
        <v>0</v>
      </c>
      <c r="H72" s="165">
        <f t="shared" si="16"/>
        <v>0</v>
      </c>
      <c r="I72" s="165">
        <f t="shared" si="16"/>
        <v>0</v>
      </c>
      <c r="J72" s="165">
        <f t="shared" si="16"/>
        <v>0</v>
      </c>
      <c r="K72" s="165">
        <f t="shared" si="16"/>
        <v>0</v>
      </c>
      <c r="L72" s="165">
        <f t="shared" si="16"/>
        <v>0</v>
      </c>
      <c r="M72" s="165">
        <f t="shared" si="16"/>
        <v>200470292.68</v>
      </c>
      <c r="N72" s="165">
        <f t="shared" si="16"/>
        <v>1000000</v>
      </c>
      <c r="O72" s="165">
        <f t="shared" si="16"/>
        <v>0</v>
      </c>
      <c r="P72" s="175">
        <f t="shared" si="16"/>
        <v>0</v>
      </c>
    </row>
    <row r="73" spans="1:16" ht="33.75">
      <c r="A73" s="187" t="s">
        <v>275</v>
      </c>
      <c r="B73" s="19" t="s">
        <v>33</v>
      </c>
      <c r="C73" s="178" t="s">
        <v>276</v>
      </c>
      <c r="D73" s="76">
        <f>F73+P73-E73</f>
        <v>198838292.68</v>
      </c>
      <c r="E73" s="73"/>
      <c r="F73" s="77">
        <f>H73+I73+J73+M73+O73+K73+L73+N73-G73</f>
        <v>198838292.68</v>
      </c>
      <c r="G73" s="73"/>
      <c r="H73" s="73"/>
      <c r="I73" s="73"/>
      <c r="J73" s="73"/>
      <c r="K73" s="73"/>
      <c r="L73" s="73"/>
      <c r="M73" s="73">
        <v>198838292.68</v>
      </c>
      <c r="N73" s="73"/>
      <c r="O73" s="73"/>
      <c r="P73" s="74"/>
    </row>
    <row r="74" spans="1:16" ht="45">
      <c r="A74" s="187" t="s">
        <v>277</v>
      </c>
      <c r="B74" s="19" t="s">
        <v>33</v>
      </c>
      <c r="C74" s="178" t="s">
        <v>278</v>
      </c>
      <c r="D74" s="76">
        <f>F74+P74-E74</f>
        <v>2632000</v>
      </c>
      <c r="E74" s="73"/>
      <c r="F74" s="77">
        <f>H74+I74+J74+M74+O74+K74+L74+N74-G74</f>
        <v>2632000</v>
      </c>
      <c r="G74" s="73"/>
      <c r="H74" s="73"/>
      <c r="I74" s="73"/>
      <c r="J74" s="73"/>
      <c r="K74" s="73"/>
      <c r="L74" s="73"/>
      <c r="M74" s="73">
        <v>1632000</v>
      </c>
      <c r="N74" s="73">
        <v>1000000</v>
      </c>
      <c r="O74" s="73"/>
      <c r="P74" s="74"/>
    </row>
    <row r="75" spans="1:16" ht="14.25" hidden="1">
      <c r="A75" s="188"/>
      <c r="B75" s="19"/>
      <c r="C75" s="20"/>
      <c r="D75" s="76"/>
      <c r="E75" s="73"/>
      <c r="F75" s="77"/>
      <c r="G75" s="73"/>
      <c r="H75" s="73"/>
      <c r="I75" s="73"/>
      <c r="J75" s="73"/>
      <c r="K75" s="73"/>
      <c r="L75" s="73"/>
      <c r="M75" s="73"/>
      <c r="N75" s="73"/>
      <c r="O75" s="73"/>
      <c r="P75" s="74"/>
    </row>
    <row r="76" spans="1:16" ht="22.5">
      <c r="A76" s="183" t="s">
        <v>159</v>
      </c>
      <c r="B76" s="17" t="s">
        <v>36</v>
      </c>
      <c r="C76" s="44" t="s">
        <v>38</v>
      </c>
      <c r="D76" s="76">
        <f>F76+P76-E76</f>
        <v>1215010.79</v>
      </c>
      <c r="E76" s="166">
        <f>SUM(E77:E79)</f>
        <v>0</v>
      </c>
      <c r="F76" s="77">
        <f>H76+I76+J76+M76+O76+K76+L76+N76-G76</f>
        <v>1215010.79</v>
      </c>
      <c r="G76" s="166">
        <f aca="true" t="shared" si="17" ref="G76:P76">SUM(G77:G79)</f>
        <v>19666927.54</v>
      </c>
      <c r="H76" s="166">
        <f t="shared" si="17"/>
        <v>0</v>
      </c>
      <c r="I76" s="166">
        <f t="shared" si="17"/>
        <v>0</v>
      </c>
      <c r="J76" s="166">
        <f t="shared" si="17"/>
        <v>0</v>
      </c>
      <c r="K76" s="166">
        <f t="shared" si="17"/>
        <v>0</v>
      </c>
      <c r="L76" s="166">
        <f t="shared" si="17"/>
        <v>0</v>
      </c>
      <c r="M76" s="166">
        <f t="shared" si="17"/>
        <v>20201659.79</v>
      </c>
      <c r="N76" s="166">
        <f t="shared" si="17"/>
        <v>295378.54</v>
      </c>
      <c r="O76" s="166">
        <f t="shared" si="17"/>
        <v>384900</v>
      </c>
      <c r="P76" s="175">
        <f t="shared" si="17"/>
        <v>0</v>
      </c>
    </row>
    <row r="77" spans="1:16" ht="33.75">
      <c r="A77" s="187" t="s">
        <v>271</v>
      </c>
      <c r="B77" s="15" t="s">
        <v>36</v>
      </c>
      <c r="C77" s="180" t="s">
        <v>272</v>
      </c>
      <c r="D77" s="72">
        <f>F77+P77-E77</f>
        <v>0</v>
      </c>
      <c r="E77" s="84"/>
      <c r="F77" s="72">
        <f>H77+I77+J77+M77+O77+K77+L77+N77-G77</f>
        <v>0</v>
      </c>
      <c r="G77" s="84">
        <v>19628048</v>
      </c>
      <c r="H77" s="78"/>
      <c r="I77" s="78"/>
      <c r="J77" s="84"/>
      <c r="K77" s="84"/>
      <c r="L77" s="84"/>
      <c r="M77" s="84">
        <v>18986648</v>
      </c>
      <c r="N77" s="84">
        <v>256500</v>
      </c>
      <c r="O77" s="84">
        <v>384900</v>
      </c>
      <c r="P77" s="79"/>
    </row>
    <row r="78" spans="1:16" ht="33.75">
      <c r="A78" s="187" t="s">
        <v>273</v>
      </c>
      <c r="B78" s="15" t="s">
        <v>36</v>
      </c>
      <c r="C78" s="180" t="s">
        <v>274</v>
      </c>
      <c r="D78" s="72">
        <f>F78+P78-E78</f>
        <v>1215010.79</v>
      </c>
      <c r="E78" s="84"/>
      <c r="F78" s="72">
        <f>H78+I78+J78+M78+O78+K78+L78+N78-G78</f>
        <v>1215010.79</v>
      </c>
      <c r="G78" s="84">
        <v>38879.54</v>
      </c>
      <c r="H78" s="78"/>
      <c r="I78" s="78"/>
      <c r="J78" s="84"/>
      <c r="K78" s="84"/>
      <c r="L78" s="84"/>
      <c r="M78" s="84">
        <v>1215011.79</v>
      </c>
      <c r="N78" s="84">
        <v>38878.54</v>
      </c>
      <c r="O78" s="84"/>
      <c r="P78" s="79"/>
    </row>
    <row r="79" spans="1:16" ht="14.25" hidden="1">
      <c r="A79" s="188"/>
      <c r="B79" s="19"/>
      <c r="C79" s="26"/>
      <c r="D79" s="72"/>
      <c r="E79" s="71"/>
      <c r="F79" s="72"/>
      <c r="G79" s="71"/>
      <c r="H79" s="73"/>
      <c r="I79" s="73"/>
      <c r="J79" s="71"/>
      <c r="K79" s="71"/>
      <c r="L79" s="71"/>
      <c r="M79" s="71"/>
      <c r="N79" s="71"/>
      <c r="O79" s="71"/>
      <c r="P79" s="74"/>
    </row>
    <row r="80" spans="1:16" ht="22.5">
      <c r="A80" s="183" t="s">
        <v>160</v>
      </c>
      <c r="B80" s="32" t="s">
        <v>37</v>
      </c>
      <c r="C80" s="25" t="s">
        <v>39</v>
      </c>
      <c r="D80" s="72">
        <f>F80+P80-E80</f>
        <v>9443527.19</v>
      </c>
      <c r="E80" s="173">
        <f>SUM(E81:E85)</f>
        <v>0</v>
      </c>
      <c r="F80" s="72">
        <f>H80+I80+J80+M80+O80+K80+L80+N80-G80</f>
        <v>9443527.19</v>
      </c>
      <c r="G80" s="173">
        <f aca="true" t="shared" si="18" ref="G80:P80">SUM(G81:G85)</f>
        <v>0</v>
      </c>
      <c r="H80" s="173">
        <f t="shared" si="18"/>
        <v>0</v>
      </c>
      <c r="I80" s="173">
        <f t="shared" si="18"/>
        <v>0</v>
      </c>
      <c r="J80" s="173">
        <f t="shared" si="18"/>
        <v>0</v>
      </c>
      <c r="K80" s="173">
        <f t="shared" si="18"/>
        <v>0</v>
      </c>
      <c r="L80" s="173">
        <f t="shared" si="18"/>
        <v>0</v>
      </c>
      <c r="M80" s="173">
        <f t="shared" si="18"/>
        <v>8368875.85</v>
      </c>
      <c r="N80" s="173">
        <f t="shared" si="18"/>
        <v>185564.26</v>
      </c>
      <c r="O80" s="173">
        <f t="shared" si="18"/>
        <v>889087.08</v>
      </c>
      <c r="P80" s="177">
        <f t="shared" si="18"/>
        <v>0</v>
      </c>
    </row>
    <row r="81" spans="1:16" ht="22.5">
      <c r="A81" s="184" t="s">
        <v>263</v>
      </c>
      <c r="B81" s="210" t="s">
        <v>37</v>
      </c>
      <c r="C81" s="211" t="s">
        <v>264</v>
      </c>
      <c r="D81" s="77">
        <f>F81+P81-E81</f>
        <v>5735666.61</v>
      </c>
      <c r="E81" s="71"/>
      <c r="F81" s="76">
        <f>H81+I81+J81+M81+O81+K81+L81+N81-G81</f>
        <v>5735666.61</v>
      </c>
      <c r="G81" s="71"/>
      <c r="H81" s="73"/>
      <c r="I81" s="73"/>
      <c r="J81" s="71"/>
      <c r="K81" s="71"/>
      <c r="L81" s="71"/>
      <c r="M81" s="71">
        <v>5735666.61</v>
      </c>
      <c r="N81" s="71"/>
      <c r="O81" s="71"/>
      <c r="P81" s="74"/>
    </row>
    <row r="82" spans="1:16" ht="33.75">
      <c r="A82" s="184" t="s">
        <v>265</v>
      </c>
      <c r="B82" s="210" t="s">
        <v>37</v>
      </c>
      <c r="C82" s="211" t="s">
        <v>266</v>
      </c>
      <c r="D82" s="77">
        <f>F82+P82-E82</f>
        <v>3183626.86</v>
      </c>
      <c r="E82" s="71"/>
      <c r="F82" s="76">
        <f>H82+I82+J82+M82+O82+K82+L82+N82-G82</f>
        <v>3183626.86</v>
      </c>
      <c r="G82" s="71"/>
      <c r="H82" s="73"/>
      <c r="I82" s="73"/>
      <c r="J82" s="71"/>
      <c r="K82" s="71"/>
      <c r="L82" s="71"/>
      <c r="M82" s="71">
        <v>2354621.58</v>
      </c>
      <c r="N82" s="71">
        <v>185564.26</v>
      </c>
      <c r="O82" s="71">
        <v>643441.02</v>
      </c>
      <c r="P82" s="74"/>
    </row>
    <row r="83" spans="1:16" ht="22.5">
      <c r="A83" s="184" t="s">
        <v>267</v>
      </c>
      <c r="B83" s="210" t="s">
        <v>37</v>
      </c>
      <c r="C83" s="211" t="s">
        <v>268</v>
      </c>
      <c r="D83" s="77">
        <f>F83+P83-E83</f>
        <v>363833.72</v>
      </c>
      <c r="E83" s="71"/>
      <c r="F83" s="76">
        <f>H83+I83+J83+M83+O83+K83+L83+N83-G83</f>
        <v>363833.72</v>
      </c>
      <c r="G83" s="71"/>
      <c r="H83" s="73"/>
      <c r="I83" s="73"/>
      <c r="J83" s="71"/>
      <c r="K83" s="71"/>
      <c r="L83" s="71"/>
      <c r="M83" s="71">
        <v>278587.66</v>
      </c>
      <c r="N83" s="71"/>
      <c r="O83" s="71">
        <v>85246.06</v>
      </c>
      <c r="P83" s="74"/>
    </row>
    <row r="84" spans="1:16" ht="22.5">
      <c r="A84" s="184" t="s">
        <v>269</v>
      </c>
      <c r="B84" s="210" t="s">
        <v>37</v>
      </c>
      <c r="C84" s="211" t="s">
        <v>270</v>
      </c>
      <c r="D84" s="77">
        <f>F84+P84-E84</f>
        <v>160400</v>
      </c>
      <c r="E84" s="71"/>
      <c r="F84" s="76">
        <f>H84+I84+J84+M84+O84+K84+L84+N84-G84</f>
        <v>160400</v>
      </c>
      <c r="G84" s="71"/>
      <c r="H84" s="73"/>
      <c r="I84" s="73"/>
      <c r="J84" s="71"/>
      <c r="K84" s="71"/>
      <c r="L84" s="71"/>
      <c r="M84" s="71"/>
      <c r="N84" s="71"/>
      <c r="O84" s="71">
        <v>160400</v>
      </c>
      <c r="P84" s="74"/>
    </row>
    <row r="85" spans="1:16" ht="14.25" hidden="1">
      <c r="A85" s="188"/>
      <c r="B85" s="191"/>
      <c r="C85" s="192"/>
      <c r="D85" s="77"/>
      <c r="E85" s="71"/>
      <c r="F85" s="76"/>
      <c r="G85" s="71"/>
      <c r="H85" s="73"/>
      <c r="I85" s="73"/>
      <c r="J85" s="71"/>
      <c r="K85" s="71"/>
      <c r="L85" s="71"/>
      <c r="M85" s="71"/>
      <c r="N85" s="71"/>
      <c r="O85" s="71"/>
      <c r="P85" s="74"/>
    </row>
    <row r="86" spans="1:16" ht="22.5">
      <c r="A86" s="183" t="s">
        <v>161</v>
      </c>
      <c r="B86" s="32" t="s">
        <v>38</v>
      </c>
      <c r="C86" s="25" t="s">
        <v>40</v>
      </c>
      <c r="D86" s="77">
        <f>F86+P86-E86</f>
        <v>5902161.29</v>
      </c>
      <c r="E86" s="166">
        <f>SUM(E87:E89)</f>
        <v>0</v>
      </c>
      <c r="F86" s="76">
        <f>H86+I86+J86+M86+O86+K86+L86+N86-G86</f>
        <v>5902161.29</v>
      </c>
      <c r="G86" s="166">
        <f aca="true" t="shared" si="19" ref="G86:P86">SUM(G87:G89)</f>
        <v>0</v>
      </c>
      <c r="H86" s="166">
        <f t="shared" si="19"/>
        <v>0</v>
      </c>
      <c r="I86" s="166">
        <f t="shared" si="19"/>
        <v>0</v>
      </c>
      <c r="J86" s="166">
        <f t="shared" si="19"/>
        <v>0</v>
      </c>
      <c r="K86" s="166">
        <f t="shared" si="19"/>
        <v>0</v>
      </c>
      <c r="L86" s="166">
        <f t="shared" si="19"/>
        <v>0</v>
      </c>
      <c r="M86" s="166">
        <f t="shared" si="19"/>
        <v>2742570.29</v>
      </c>
      <c r="N86" s="166">
        <f t="shared" si="19"/>
        <v>88711</v>
      </c>
      <c r="O86" s="166">
        <f t="shared" si="19"/>
        <v>3070880</v>
      </c>
      <c r="P86" s="175">
        <f t="shared" si="19"/>
        <v>0</v>
      </c>
    </row>
    <row r="87" spans="1:16" ht="14.25">
      <c r="A87" s="184" t="s">
        <v>259</v>
      </c>
      <c r="B87" s="15" t="s">
        <v>38</v>
      </c>
      <c r="C87" s="179" t="s">
        <v>260</v>
      </c>
      <c r="D87" s="77">
        <f>F87+P87-E87</f>
        <v>2412645.53</v>
      </c>
      <c r="E87" s="71"/>
      <c r="F87" s="76">
        <f>H87+I87+J87+M87+O87+K87+L87+N87-G87</f>
        <v>2412645.53</v>
      </c>
      <c r="G87" s="71"/>
      <c r="H87" s="73"/>
      <c r="I87" s="73"/>
      <c r="J87" s="71"/>
      <c r="K87" s="71"/>
      <c r="L87" s="71"/>
      <c r="M87" s="71">
        <v>729913.05</v>
      </c>
      <c r="N87" s="71"/>
      <c r="O87" s="71">
        <v>1682732.48</v>
      </c>
      <c r="P87" s="74"/>
    </row>
    <row r="88" spans="1:16" ht="14.25">
      <c r="A88" s="184" t="s">
        <v>261</v>
      </c>
      <c r="B88" s="15" t="s">
        <v>38</v>
      </c>
      <c r="C88" s="179" t="s">
        <v>262</v>
      </c>
      <c r="D88" s="77">
        <f>F88+P88-E88</f>
        <v>3489515.76</v>
      </c>
      <c r="E88" s="71"/>
      <c r="F88" s="76">
        <f>H88+I88+J88+M88+O88+K88+L88+N88-G88</f>
        <v>3489515.76</v>
      </c>
      <c r="G88" s="71"/>
      <c r="H88" s="73"/>
      <c r="I88" s="73"/>
      <c r="J88" s="71"/>
      <c r="K88" s="71"/>
      <c r="L88" s="71"/>
      <c r="M88" s="71">
        <v>2012657.24</v>
      </c>
      <c r="N88" s="71">
        <v>88711</v>
      </c>
      <c r="O88" s="71">
        <v>1388147.52</v>
      </c>
      <c r="P88" s="74"/>
    </row>
    <row r="89" spans="1:16" ht="14.25" hidden="1">
      <c r="A89" s="188"/>
      <c r="B89" s="15"/>
      <c r="C89" s="26"/>
      <c r="D89" s="77"/>
      <c r="E89" s="71"/>
      <c r="F89" s="76"/>
      <c r="G89" s="71"/>
      <c r="H89" s="73"/>
      <c r="I89" s="73"/>
      <c r="J89" s="71"/>
      <c r="K89" s="71"/>
      <c r="L89" s="71"/>
      <c r="M89" s="71"/>
      <c r="N89" s="71"/>
      <c r="O89" s="71"/>
      <c r="P89" s="74"/>
    </row>
    <row r="90" spans="1:16" ht="33.75">
      <c r="A90" s="189" t="s">
        <v>163</v>
      </c>
      <c r="B90" s="141" t="s">
        <v>39</v>
      </c>
      <c r="C90" s="142" t="s">
        <v>162</v>
      </c>
      <c r="D90" s="77">
        <f>F90+P90-E90</f>
        <v>12613276.01</v>
      </c>
      <c r="E90" s="166">
        <f>SUM(E91:E93)</f>
        <v>0</v>
      </c>
      <c r="F90" s="76">
        <f>H90+I90+J90+M90+O90+K90+L90+N90-G90</f>
        <v>12613276.01</v>
      </c>
      <c r="G90" s="166">
        <f aca="true" t="shared" si="20" ref="G90:P90">SUM(G91:G93)</f>
        <v>0</v>
      </c>
      <c r="H90" s="166">
        <f t="shared" si="20"/>
        <v>0</v>
      </c>
      <c r="I90" s="166">
        <f t="shared" si="20"/>
        <v>0</v>
      </c>
      <c r="J90" s="166">
        <f t="shared" si="20"/>
        <v>0</v>
      </c>
      <c r="K90" s="166">
        <f t="shared" si="20"/>
        <v>0</v>
      </c>
      <c r="L90" s="166">
        <f t="shared" si="20"/>
        <v>0</v>
      </c>
      <c r="M90" s="166">
        <f t="shared" si="20"/>
        <v>7570920.19</v>
      </c>
      <c r="N90" s="166">
        <f t="shared" si="20"/>
        <v>5042355.82</v>
      </c>
      <c r="O90" s="166">
        <f t="shared" si="20"/>
        <v>0</v>
      </c>
      <c r="P90" s="175">
        <f t="shared" si="20"/>
        <v>0</v>
      </c>
    </row>
    <row r="91" spans="1:16" ht="33.75">
      <c r="A91" s="184" t="s">
        <v>255</v>
      </c>
      <c r="B91" s="15" t="s">
        <v>39</v>
      </c>
      <c r="C91" s="181" t="s">
        <v>256</v>
      </c>
      <c r="D91" s="72">
        <f>F91+P91-E91</f>
        <v>5546465.19</v>
      </c>
      <c r="E91" s="71"/>
      <c r="F91" s="76">
        <f>H91+I91+J91+M91+O91+K91+L91+N91-G91</f>
        <v>5546465.19</v>
      </c>
      <c r="G91" s="71"/>
      <c r="H91" s="73"/>
      <c r="I91" s="73"/>
      <c r="J91" s="71"/>
      <c r="K91" s="71"/>
      <c r="L91" s="71"/>
      <c r="M91" s="71">
        <v>5546465.19</v>
      </c>
      <c r="N91" s="71"/>
      <c r="O91" s="71"/>
      <c r="P91" s="79"/>
    </row>
    <row r="92" spans="1:16" ht="45">
      <c r="A92" s="184" t="s">
        <v>257</v>
      </c>
      <c r="B92" s="15" t="s">
        <v>39</v>
      </c>
      <c r="C92" s="181" t="s">
        <v>258</v>
      </c>
      <c r="D92" s="72">
        <f>F92+P92-E92</f>
        <v>7066810.82</v>
      </c>
      <c r="E92" s="71"/>
      <c r="F92" s="76">
        <f>H92+I92+J92+M92+O92+K92+L92+N92-G92</f>
        <v>7066810.82</v>
      </c>
      <c r="G92" s="71"/>
      <c r="H92" s="73"/>
      <c r="I92" s="73"/>
      <c r="J92" s="71"/>
      <c r="K92" s="71"/>
      <c r="L92" s="71"/>
      <c r="M92" s="71">
        <v>2024455</v>
      </c>
      <c r="N92" s="71">
        <v>5042355.82</v>
      </c>
      <c r="O92" s="71"/>
      <c r="P92" s="79"/>
    </row>
    <row r="93" spans="1:16" ht="14.25" hidden="1">
      <c r="A93" s="185"/>
      <c r="B93" s="19"/>
      <c r="C93" s="26"/>
      <c r="D93" s="72"/>
      <c r="E93" s="71"/>
      <c r="F93" s="76"/>
      <c r="G93" s="71"/>
      <c r="H93" s="73"/>
      <c r="I93" s="73"/>
      <c r="J93" s="71"/>
      <c r="K93" s="71"/>
      <c r="L93" s="71"/>
      <c r="M93" s="71"/>
      <c r="N93" s="71"/>
      <c r="O93" s="71"/>
      <c r="P93" s="79"/>
    </row>
    <row r="94" spans="1:16" ht="22.5">
      <c r="A94" s="189" t="s">
        <v>164</v>
      </c>
      <c r="B94" s="172" t="s">
        <v>40</v>
      </c>
      <c r="C94" s="142" t="s">
        <v>41</v>
      </c>
      <c r="D94" s="72">
        <f aca="true" t="shared" si="21" ref="D94:D100">F94+P94-E94</f>
        <v>3842946.55</v>
      </c>
      <c r="E94" s="166">
        <f>SUM(E95:E101)</f>
        <v>0</v>
      </c>
      <c r="F94" s="76">
        <f aca="true" t="shared" si="22" ref="F94:F100">H94+I94+J94+M94+O94+K94+L94+N94-G94</f>
        <v>3842946.55</v>
      </c>
      <c r="G94" s="166">
        <f aca="true" t="shared" si="23" ref="G94:P94">SUM(G95:G101)</f>
        <v>0</v>
      </c>
      <c r="H94" s="166">
        <f t="shared" si="23"/>
        <v>0</v>
      </c>
      <c r="I94" s="166">
        <f t="shared" si="23"/>
        <v>0</v>
      </c>
      <c r="J94" s="166">
        <f t="shared" si="23"/>
        <v>0</v>
      </c>
      <c r="K94" s="166">
        <f t="shared" si="23"/>
        <v>0</v>
      </c>
      <c r="L94" s="166">
        <f t="shared" si="23"/>
        <v>0</v>
      </c>
      <c r="M94" s="166">
        <f t="shared" si="23"/>
        <v>2296233.4</v>
      </c>
      <c r="N94" s="166">
        <f t="shared" si="23"/>
        <v>1441189</v>
      </c>
      <c r="O94" s="166">
        <f t="shared" si="23"/>
        <v>105524.15</v>
      </c>
      <c r="P94" s="175">
        <f t="shared" si="23"/>
        <v>0</v>
      </c>
    </row>
    <row r="95" spans="1:16" ht="14.25">
      <c r="A95" s="184" t="s">
        <v>244</v>
      </c>
      <c r="B95" s="19" t="s">
        <v>40</v>
      </c>
      <c r="C95" s="181" t="s">
        <v>243</v>
      </c>
      <c r="D95" s="72">
        <f t="shared" si="21"/>
        <v>42456</v>
      </c>
      <c r="E95" s="71"/>
      <c r="F95" s="76">
        <f t="shared" si="22"/>
        <v>42456</v>
      </c>
      <c r="G95" s="71"/>
      <c r="H95" s="73"/>
      <c r="I95" s="73"/>
      <c r="J95" s="71"/>
      <c r="K95" s="71"/>
      <c r="L95" s="71"/>
      <c r="M95" s="71">
        <v>26412</v>
      </c>
      <c r="N95" s="71"/>
      <c r="O95" s="71">
        <v>16044</v>
      </c>
      <c r="P95" s="79"/>
    </row>
    <row r="96" spans="1:16" ht="33.75">
      <c r="A96" s="184" t="s">
        <v>246</v>
      </c>
      <c r="B96" s="19" t="s">
        <v>40</v>
      </c>
      <c r="C96" s="181" t="s">
        <v>245</v>
      </c>
      <c r="D96" s="72">
        <f t="shared" si="21"/>
        <v>15297.3</v>
      </c>
      <c r="E96" s="71"/>
      <c r="F96" s="76">
        <f t="shared" si="22"/>
        <v>15297.3</v>
      </c>
      <c r="G96" s="71"/>
      <c r="H96" s="73"/>
      <c r="I96" s="73"/>
      <c r="J96" s="71"/>
      <c r="K96" s="71"/>
      <c r="L96" s="71"/>
      <c r="M96" s="71"/>
      <c r="N96" s="71"/>
      <c r="O96" s="71">
        <v>15297.3</v>
      </c>
      <c r="P96" s="79"/>
    </row>
    <row r="97" spans="1:16" ht="33.75">
      <c r="A97" s="184" t="s">
        <v>248</v>
      </c>
      <c r="B97" s="19" t="s">
        <v>40</v>
      </c>
      <c r="C97" s="181" t="s">
        <v>247</v>
      </c>
      <c r="D97" s="72">
        <f t="shared" si="21"/>
        <v>846.33</v>
      </c>
      <c r="E97" s="71"/>
      <c r="F97" s="76">
        <f t="shared" si="22"/>
        <v>846.33</v>
      </c>
      <c r="G97" s="71"/>
      <c r="H97" s="73"/>
      <c r="I97" s="73"/>
      <c r="J97" s="71"/>
      <c r="K97" s="71"/>
      <c r="L97" s="71"/>
      <c r="M97" s="71"/>
      <c r="N97" s="71"/>
      <c r="O97" s="71">
        <v>846.33</v>
      </c>
      <c r="P97" s="79"/>
    </row>
    <row r="98" spans="1:16" ht="14.25">
      <c r="A98" s="184" t="s">
        <v>250</v>
      </c>
      <c r="B98" s="19" t="s">
        <v>40</v>
      </c>
      <c r="C98" s="181" t="s">
        <v>249</v>
      </c>
      <c r="D98" s="72">
        <f t="shared" si="21"/>
        <v>263982.52</v>
      </c>
      <c r="E98" s="71"/>
      <c r="F98" s="76">
        <f t="shared" si="22"/>
        <v>263982.52</v>
      </c>
      <c r="G98" s="71"/>
      <c r="H98" s="73"/>
      <c r="I98" s="73"/>
      <c r="J98" s="71"/>
      <c r="K98" s="71"/>
      <c r="L98" s="71"/>
      <c r="M98" s="71">
        <v>260000</v>
      </c>
      <c r="N98" s="71"/>
      <c r="O98" s="71">
        <v>3982.52</v>
      </c>
      <c r="P98" s="79"/>
    </row>
    <row r="99" spans="1:16" ht="22.5">
      <c r="A99" s="184" t="s">
        <v>252</v>
      </c>
      <c r="B99" s="19" t="s">
        <v>40</v>
      </c>
      <c r="C99" s="181" t="s">
        <v>251</v>
      </c>
      <c r="D99" s="72">
        <f t="shared" si="21"/>
        <v>66300</v>
      </c>
      <c r="E99" s="71"/>
      <c r="F99" s="76">
        <f t="shared" si="22"/>
        <v>66300</v>
      </c>
      <c r="G99" s="71"/>
      <c r="H99" s="73"/>
      <c r="I99" s="73"/>
      <c r="J99" s="71"/>
      <c r="K99" s="71"/>
      <c r="L99" s="71"/>
      <c r="M99" s="71">
        <v>19800</v>
      </c>
      <c r="N99" s="71">
        <v>28500</v>
      </c>
      <c r="O99" s="71">
        <v>18000</v>
      </c>
      <c r="P99" s="79"/>
    </row>
    <row r="100" spans="1:16" ht="22.5">
      <c r="A100" s="184" t="s">
        <v>254</v>
      </c>
      <c r="B100" s="19" t="s">
        <v>40</v>
      </c>
      <c r="C100" s="181" t="s">
        <v>253</v>
      </c>
      <c r="D100" s="72">
        <f t="shared" si="21"/>
        <v>3454064.4</v>
      </c>
      <c r="E100" s="71"/>
      <c r="F100" s="76">
        <f t="shared" si="22"/>
        <v>3454064.4</v>
      </c>
      <c r="G100" s="71"/>
      <c r="H100" s="73"/>
      <c r="I100" s="73"/>
      <c r="J100" s="71"/>
      <c r="K100" s="71"/>
      <c r="L100" s="71"/>
      <c r="M100" s="71">
        <v>1990021.4</v>
      </c>
      <c r="N100" s="71">
        <v>1412689</v>
      </c>
      <c r="O100" s="71">
        <v>51354</v>
      </c>
      <c r="P100" s="79"/>
    </row>
    <row r="101" spans="1:16" ht="14.25" hidden="1">
      <c r="A101" s="185"/>
      <c r="B101" s="19"/>
      <c r="C101" s="26"/>
      <c r="D101" s="72"/>
      <c r="E101" s="71"/>
      <c r="F101" s="76"/>
      <c r="G101" s="71"/>
      <c r="H101" s="73"/>
      <c r="I101" s="73"/>
      <c r="J101" s="71"/>
      <c r="K101" s="71"/>
      <c r="L101" s="71"/>
      <c r="M101" s="71"/>
      <c r="N101" s="71"/>
      <c r="O101" s="71"/>
      <c r="P101" s="79"/>
    </row>
    <row r="102" spans="1:16" ht="22.5">
      <c r="A102" s="193" t="s">
        <v>165</v>
      </c>
      <c r="B102" s="24" t="s">
        <v>128</v>
      </c>
      <c r="C102" s="33"/>
      <c r="D102" s="72">
        <f>F102+P102-E102</f>
        <v>85057709.46</v>
      </c>
      <c r="E102" s="77">
        <f>E103-E104</f>
        <v>0</v>
      </c>
      <c r="F102" s="76">
        <f>H102+I102+J102+M102+O102+K102+L102+N102-G102</f>
        <v>85057709.46</v>
      </c>
      <c r="G102" s="77">
        <f aca="true" t="shared" si="24" ref="G102:P102">G103-G104</f>
        <v>0</v>
      </c>
      <c r="H102" s="77">
        <f t="shared" si="24"/>
        <v>0</v>
      </c>
      <c r="I102" s="77">
        <f t="shared" si="24"/>
        <v>0</v>
      </c>
      <c r="J102" s="77">
        <f t="shared" si="24"/>
        <v>0</v>
      </c>
      <c r="K102" s="77">
        <f t="shared" si="24"/>
        <v>0</v>
      </c>
      <c r="L102" s="77">
        <f t="shared" si="24"/>
        <v>0</v>
      </c>
      <c r="M102" s="77">
        <f t="shared" si="24"/>
        <v>32457331.76</v>
      </c>
      <c r="N102" s="77">
        <f t="shared" si="24"/>
        <v>35173644.99</v>
      </c>
      <c r="O102" s="77">
        <f t="shared" si="24"/>
        <v>17426732.71</v>
      </c>
      <c r="P102" s="81">
        <f t="shared" si="24"/>
        <v>0</v>
      </c>
    </row>
    <row r="103" spans="1:16" ht="22.5">
      <c r="A103" s="194" t="s">
        <v>108</v>
      </c>
      <c r="B103" s="34" t="s">
        <v>129</v>
      </c>
      <c r="C103" s="35"/>
      <c r="D103" s="72">
        <f>F103+P103-E103</f>
        <v>85057709.46</v>
      </c>
      <c r="E103" s="88">
        <f>E13-E55</f>
        <v>0</v>
      </c>
      <c r="F103" s="76">
        <f>H103+I103+J103+M103+O103+K103+L103+N103-G103</f>
        <v>85057709.46</v>
      </c>
      <c r="G103" s="88">
        <f aca="true" t="shared" si="25" ref="G103:P103">G13-G55</f>
        <v>0</v>
      </c>
      <c r="H103" s="88">
        <f t="shared" si="25"/>
        <v>0</v>
      </c>
      <c r="I103" s="88">
        <f t="shared" si="25"/>
        <v>0</v>
      </c>
      <c r="J103" s="88">
        <f t="shared" si="25"/>
        <v>0</v>
      </c>
      <c r="K103" s="88">
        <f t="shared" si="25"/>
        <v>0</v>
      </c>
      <c r="L103" s="88">
        <f t="shared" si="25"/>
        <v>0</v>
      </c>
      <c r="M103" s="88">
        <f t="shared" si="25"/>
        <v>32457331.76</v>
      </c>
      <c r="N103" s="88">
        <f t="shared" si="25"/>
        <v>35173644.99</v>
      </c>
      <c r="O103" s="88">
        <f t="shared" si="25"/>
        <v>17426732.71</v>
      </c>
      <c r="P103" s="89">
        <f t="shared" si="25"/>
        <v>0</v>
      </c>
    </row>
    <row r="104" spans="1:16" ht="15" thickBot="1">
      <c r="A104" s="186" t="s">
        <v>42</v>
      </c>
      <c r="B104" s="27" t="s">
        <v>130</v>
      </c>
      <c r="C104" s="130"/>
      <c r="D104" s="86">
        <f>F104+P104-E104</f>
        <v>0</v>
      </c>
      <c r="E104" s="133"/>
      <c r="F104" s="85">
        <f>H104+I104+J104+M104+O104+K104+L104+N104-G104</f>
        <v>0</v>
      </c>
      <c r="G104" s="133"/>
      <c r="H104" s="133"/>
      <c r="I104" s="133"/>
      <c r="J104" s="133"/>
      <c r="K104" s="133"/>
      <c r="L104" s="133"/>
      <c r="M104" s="133"/>
      <c r="N104" s="133"/>
      <c r="O104" s="133"/>
      <c r="P104" s="134"/>
    </row>
    <row r="105" spans="1:16" ht="14.2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161" t="s">
        <v>200</v>
      </c>
    </row>
    <row r="106" spans="1:16" ht="108">
      <c r="A106" s="60" t="s">
        <v>15</v>
      </c>
      <c r="B106" s="58" t="s">
        <v>104</v>
      </c>
      <c r="C106" s="58" t="s">
        <v>9</v>
      </c>
      <c r="D106" s="54" t="s">
        <v>10</v>
      </c>
      <c r="E106" s="55" t="s">
        <v>105</v>
      </c>
      <c r="F106" s="54" t="s">
        <v>11</v>
      </c>
      <c r="G106" s="55" t="s">
        <v>106</v>
      </c>
      <c r="H106" s="54" t="s">
        <v>12</v>
      </c>
      <c r="I106" s="57" t="s">
        <v>123</v>
      </c>
      <c r="J106" s="56" t="s">
        <v>208</v>
      </c>
      <c r="K106" s="56" t="s">
        <v>124</v>
      </c>
      <c r="L106" s="56" t="s">
        <v>125</v>
      </c>
      <c r="M106" s="56" t="s">
        <v>13</v>
      </c>
      <c r="N106" s="56" t="s">
        <v>126</v>
      </c>
      <c r="O106" s="56" t="s">
        <v>127</v>
      </c>
      <c r="P106" s="54" t="s">
        <v>14</v>
      </c>
    </row>
    <row r="107" spans="1:16" ht="15" thickBot="1">
      <c r="A107" s="49">
        <v>1</v>
      </c>
      <c r="B107" s="50">
        <v>2</v>
      </c>
      <c r="C107" s="50">
        <v>3</v>
      </c>
      <c r="D107" s="51">
        <v>4</v>
      </c>
      <c r="E107" s="51">
        <v>5</v>
      </c>
      <c r="F107" s="51">
        <v>6</v>
      </c>
      <c r="G107" s="51">
        <v>7</v>
      </c>
      <c r="H107" s="50">
        <v>8</v>
      </c>
      <c r="I107" s="50">
        <v>9</v>
      </c>
      <c r="J107" s="51">
        <v>10</v>
      </c>
      <c r="K107" s="51">
        <v>11</v>
      </c>
      <c r="L107" s="51">
        <v>12</v>
      </c>
      <c r="M107" s="51">
        <v>13</v>
      </c>
      <c r="N107" s="51">
        <v>14</v>
      </c>
      <c r="O107" s="51">
        <v>15</v>
      </c>
      <c r="P107" s="50">
        <v>16</v>
      </c>
    </row>
    <row r="108" spans="1:16" ht="33.75">
      <c r="A108" s="195" t="s">
        <v>166</v>
      </c>
      <c r="B108" s="31" t="s">
        <v>43</v>
      </c>
      <c r="C108" s="151"/>
      <c r="D108" s="68">
        <f aca="true" t="shared" si="26" ref="D108:D119">F108+P108-E108</f>
        <v>61983763.07</v>
      </c>
      <c r="E108" s="152">
        <f>E109+E112+E115+E118+E125+E128+E131</f>
        <v>0</v>
      </c>
      <c r="F108" s="67">
        <f aca="true" t="shared" si="27" ref="F108:F119">H108+I108+J108+M108+O108+K108+L108+N108-G108</f>
        <v>61983763.07</v>
      </c>
      <c r="G108" s="152">
        <f aca="true" t="shared" si="28" ref="G108:P108">G109+G112+G115+G118+G125+G128+G131</f>
        <v>0</v>
      </c>
      <c r="H108" s="152">
        <f t="shared" si="28"/>
        <v>0</v>
      </c>
      <c r="I108" s="152">
        <f t="shared" si="28"/>
        <v>0</v>
      </c>
      <c r="J108" s="152">
        <f t="shared" si="28"/>
        <v>0</v>
      </c>
      <c r="K108" s="152">
        <f t="shared" si="28"/>
        <v>0</v>
      </c>
      <c r="L108" s="152">
        <f t="shared" si="28"/>
        <v>0</v>
      </c>
      <c r="M108" s="152">
        <f t="shared" si="28"/>
        <v>11306886.5</v>
      </c>
      <c r="N108" s="152">
        <f t="shared" si="28"/>
        <v>32598039.25</v>
      </c>
      <c r="O108" s="152">
        <f t="shared" si="28"/>
        <v>18078837.32</v>
      </c>
      <c r="P108" s="87">
        <f t="shared" si="28"/>
        <v>0</v>
      </c>
    </row>
    <row r="109" spans="1:16" ht="14.25">
      <c r="A109" s="183" t="s">
        <v>167</v>
      </c>
      <c r="B109" s="17" t="s">
        <v>44</v>
      </c>
      <c r="C109" s="25"/>
      <c r="D109" s="72">
        <f t="shared" si="26"/>
        <v>26306858.12</v>
      </c>
      <c r="E109" s="82">
        <f>E110-E111</f>
        <v>0</v>
      </c>
      <c r="F109" s="76">
        <f t="shared" si="27"/>
        <v>26306858.12</v>
      </c>
      <c r="G109" s="82">
        <f aca="true" t="shared" si="29" ref="G109:P109">G110-G111</f>
        <v>0</v>
      </c>
      <c r="H109" s="82">
        <f t="shared" si="29"/>
        <v>0</v>
      </c>
      <c r="I109" s="82">
        <f t="shared" si="29"/>
        <v>0</v>
      </c>
      <c r="J109" s="82">
        <f t="shared" si="29"/>
        <v>0</v>
      </c>
      <c r="K109" s="82">
        <f t="shared" si="29"/>
        <v>0</v>
      </c>
      <c r="L109" s="82">
        <f t="shared" si="29"/>
        <v>0</v>
      </c>
      <c r="M109" s="82">
        <f t="shared" si="29"/>
        <v>3526549.61</v>
      </c>
      <c r="N109" s="82">
        <f t="shared" si="29"/>
        <v>22077960.07</v>
      </c>
      <c r="O109" s="82">
        <f t="shared" si="29"/>
        <v>702348.44</v>
      </c>
      <c r="P109" s="83">
        <f t="shared" si="29"/>
        <v>0</v>
      </c>
    </row>
    <row r="110" spans="1:16" ht="22.5">
      <c r="A110" s="184" t="s">
        <v>168</v>
      </c>
      <c r="B110" s="19" t="s">
        <v>45</v>
      </c>
      <c r="C110" s="26" t="s">
        <v>43</v>
      </c>
      <c r="D110" s="77">
        <f t="shared" si="26"/>
        <v>68143112.95</v>
      </c>
      <c r="E110" s="90"/>
      <c r="F110" s="76">
        <f t="shared" si="27"/>
        <v>68143112.95</v>
      </c>
      <c r="G110" s="90"/>
      <c r="H110" s="91"/>
      <c r="I110" s="91"/>
      <c r="J110" s="90"/>
      <c r="K110" s="90"/>
      <c r="L110" s="90"/>
      <c r="M110" s="90">
        <v>27104277.18</v>
      </c>
      <c r="N110" s="90">
        <v>37089626.77</v>
      </c>
      <c r="O110" s="90">
        <v>3949209</v>
      </c>
      <c r="P110" s="92"/>
    </row>
    <row r="111" spans="1:16" ht="14.25">
      <c r="A111" s="184" t="s">
        <v>109</v>
      </c>
      <c r="B111" s="15" t="s">
        <v>46</v>
      </c>
      <c r="C111" s="26" t="s">
        <v>131</v>
      </c>
      <c r="D111" s="72">
        <f t="shared" si="26"/>
        <v>41836254.83</v>
      </c>
      <c r="E111" s="93"/>
      <c r="F111" s="76">
        <f t="shared" si="27"/>
        <v>41836254.83</v>
      </c>
      <c r="G111" s="93"/>
      <c r="H111" s="94"/>
      <c r="I111" s="94"/>
      <c r="J111" s="93"/>
      <c r="K111" s="93"/>
      <c r="L111" s="93"/>
      <c r="M111" s="93">
        <v>23577727.57</v>
      </c>
      <c r="N111" s="93">
        <v>15011666.7</v>
      </c>
      <c r="O111" s="93">
        <v>3246860.56</v>
      </c>
      <c r="P111" s="95"/>
    </row>
    <row r="112" spans="1:16" ht="14.25">
      <c r="A112" s="183" t="s">
        <v>110</v>
      </c>
      <c r="B112" s="17" t="s">
        <v>48</v>
      </c>
      <c r="C112" s="25"/>
      <c r="D112" s="72">
        <f t="shared" si="26"/>
        <v>0</v>
      </c>
      <c r="E112" s="82">
        <f>E113-E114</f>
        <v>0</v>
      </c>
      <c r="F112" s="76">
        <f t="shared" si="27"/>
        <v>0</v>
      </c>
      <c r="G112" s="82">
        <f aca="true" t="shared" si="30" ref="G112:P112">G113-G114</f>
        <v>0</v>
      </c>
      <c r="H112" s="82">
        <f t="shared" si="30"/>
        <v>0</v>
      </c>
      <c r="I112" s="82">
        <f t="shared" si="30"/>
        <v>0</v>
      </c>
      <c r="J112" s="82">
        <f t="shared" si="30"/>
        <v>0</v>
      </c>
      <c r="K112" s="82">
        <f t="shared" si="30"/>
        <v>0</v>
      </c>
      <c r="L112" s="82">
        <f t="shared" si="30"/>
        <v>0</v>
      </c>
      <c r="M112" s="82">
        <f t="shared" si="30"/>
        <v>0</v>
      </c>
      <c r="N112" s="82">
        <f t="shared" si="30"/>
        <v>0</v>
      </c>
      <c r="O112" s="82">
        <f t="shared" si="30"/>
        <v>0</v>
      </c>
      <c r="P112" s="83">
        <f t="shared" si="30"/>
        <v>0</v>
      </c>
    </row>
    <row r="113" spans="1:16" ht="33.75">
      <c r="A113" s="184" t="s">
        <v>169</v>
      </c>
      <c r="B113" s="19" t="s">
        <v>49</v>
      </c>
      <c r="C113" s="26" t="s">
        <v>44</v>
      </c>
      <c r="D113" s="77">
        <f t="shared" si="26"/>
        <v>0</v>
      </c>
      <c r="E113" s="90"/>
      <c r="F113" s="76">
        <f t="shared" si="27"/>
        <v>0</v>
      </c>
      <c r="G113" s="90"/>
      <c r="H113" s="91"/>
      <c r="I113" s="91"/>
      <c r="J113" s="90"/>
      <c r="K113" s="90"/>
      <c r="L113" s="90"/>
      <c r="M113" s="90"/>
      <c r="N113" s="90"/>
      <c r="O113" s="90"/>
      <c r="P113" s="92"/>
    </row>
    <row r="114" spans="1:16" ht="22.5">
      <c r="A114" s="206" t="s">
        <v>111</v>
      </c>
      <c r="B114" s="15" t="s">
        <v>50</v>
      </c>
      <c r="C114" s="36" t="s">
        <v>132</v>
      </c>
      <c r="D114" s="72">
        <f t="shared" si="26"/>
        <v>0</v>
      </c>
      <c r="E114" s="93"/>
      <c r="F114" s="70">
        <f t="shared" si="27"/>
        <v>0</v>
      </c>
      <c r="G114" s="93"/>
      <c r="H114" s="94"/>
      <c r="I114" s="94"/>
      <c r="J114" s="93"/>
      <c r="K114" s="93"/>
      <c r="L114" s="93"/>
      <c r="M114" s="93"/>
      <c r="N114" s="93"/>
      <c r="O114" s="93"/>
      <c r="P114" s="95"/>
    </row>
    <row r="115" spans="1:16" ht="14.25">
      <c r="A115" s="183" t="s">
        <v>52</v>
      </c>
      <c r="B115" s="32" t="s">
        <v>53</v>
      </c>
      <c r="C115" s="25"/>
      <c r="D115" s="77">
        <f t="shared" si="26"/>
        <v>34214476.3</v>
      </c>
      <c r="E115" s="96">
        <f>E116-E117</f>
        <v>0</v>
      </c>
      <c r="F115" s="76">
        <f t="shared" si="27"/>
        <v>34214476.3</v>
      </c>
      <c r="G115" s="96">
        <f aca="true" t="shared" si="31" ref="G115:P115">G116-G117</f>
        <v>0</v>
      </c>
      <c r="H115" s="96">
        <f t="shared" si="31"/>
        <v>0</v>
      </c>
      <c r="I115" s="96">
        <f t="shared" si="31"/>
        <v>0</v>
      </c>
      <c r="J115" s="96">
        <f t="shared" si="31"/>
        <v>0</v>
      </c>
      <c r="K115" s="96">
        <f t="shared" si="31"/>
        <v>0</v>
      </c>
      <c r="L115" s="96">
        <f t="shared" si="31"/>
        <v>0</v>
      </c>
      <c r="M115" s="96">
        <f t="shared" si="31"/>
        <v>7335375.34</v>
      </c>
      <c r="N115" s="96">
        <f t="shared" si="31"/>
        <v>9891889.23</v>
      </c>
      <c r="O115" s="96">
        <f t="shared" si="31"/>
        <v>16987211.73</v>
      </c>
      <c r="P115" s="80">
        <f t="shared" si="31"/>
        <v>0</v>
      </c>
    </row>
    <row r="116" spans="1:16" ht="33.75">
      <c r="A116" s="184" t="s">
        <v>170</v>
      </c>
      <c r="B116" s="19" t="s">
        <v>54</v>
      </c>
      <c r="C116" s="26" t="s">
        <v>48</v>
      </c>
      <c r="D116" s="77">
        <f t="shared" si="26"/>
        <v>935835891.78</v>
      </c>
      <c r="E116" s="90"/>
      <c r="F116" s="76">
        <f t="shared" si="27"/>
        <v>935835891.78</v>
      </c>
      <c r="G116" s="90"/>
      <c r="H116" s="91"/>
      <c r="I116" s="91"/>
      <c r="J116" s="90"/>
      <c r="K116" s="90"/>
      <c r="L116" s="90"/>
      <c r="M116" s="90">
        <v>906082266.46</v>
      </c>
      <c r="N116" s="90">
        <v>12766413.59</v>
      </c>
      <c r="O116" s="90">
        <v>16987211.73</v>
      </c>
      <c r="P116" s="92"/>
    </row>
    <row r="117" spans="1:16" ht="22.5">
      <c r="A117" s="184" t="s">
        <v>112</v>
      </c>
      <c r="B117" s="15" t="s">
        <v>55</v>
      </c>
      <c r="C117" s="36" t="s">
        <v>133</v>
      </c>
      <c r="D117" s="72">
        <f t="shared" si="26"/>
        <v>901621415.48</v>
      </c>
      <c r="E117" s="93"/>
      <c r="F117" s="76">
        <f t="shared" si="27"/>
        <v>901621415.48</v>
      </c>
      <c r="G117" s="93"/>
      <c r="H117" s="94"/>
      <c r="I117" s="94"/>
      <c r="J117" s="93"/>
      <c r="K117" s="93"/>
      <c r="L117" s="93"/>
      <c r="M117" s="93">
        <v>898746891.12</v>
      </c>
      <c r="N117" s="93">
        <v>2874524.36</v>
      </c>
      <c r="O117" s="93"/>
      <c r="P117" s="95"/>
    </row>
    <row r="118" spans="1:16" ht="14.25">
      <c r="A118" s="183" t="s">
        <v>57</v>
      </c>
      <c r="B118" s="32" t="s">
        <v>58</v>
      </c>
      <c r="C118" s="25"/>
      <c r="D118" s="72">
        <f t="shared" si="26"/>
        <v>1425382.08</v>
      </c>
      <c r="E118" s="166">
        <f>E119-E122</f>
        <v>0</v>
      </c>
      <c r="F118" s="76">
        <f t="shared" si="27"/>
        <v>1425382.08</v>
      </c>
      <c r="G118" s="166">
        <f aca="true" t="shared" si="32" ref="G118:P118">G119-G122</f>
        <v>0</v>
      </c>
      <c r="H118" s="166">
        <f t="shared" si="32"/>
        <v>0</v>
      </c>
      <c r="I118" s="166">
        <f t="shared" si="32"/>
        <v>0</v>
      </c>
      <c r="J118" s="166">
        <f t="shared" si="32"/>
        <v>0</v>
      </c>
      <c r="K118" s="166">
        <f t="shared" si="32"/>
        <v>0</v>
      </c>
      <c r="L118" s="166">
        <f t="shared" si="32"/>
        <v>0</v>
      </c>
      <c r="M118" s="166">
        <f t="shared" si="32"/>
        <v>367460.34</v>
      </c>
      <c r="N118" s="166">
        <f t="shared" si="32"/>
        <v>668573.26</v>
      </c>
      <c r="O118" s="166">
        <f t="shared" si="32"/>
        <v>389348.48</v>
      </c>
      <c r="P118" s="175">
        <f t="shared" si="32"/>
        <v>0</v>
      </c>
    </row>
    <row r="119" spans="1:16" ht="35.25" customHeight="1">
      <c r="A119" s="196" t="s">
        <v>171</v>
      </c>
      <c r="B119" s="172" t="s">
        <v>59</v>
      </c>
      <c r="C119" s="142" t="s">
        <v>60</v>
      </c>
      <c r="D119" s="72">
        <f t="shared" si="26"/>
        <v>5918928.52</v>
      </c>
      <c r="E119" s="103"/>
      <c r="F119" s="76">
        <f t="shared" si="27"/>
        <v>5918928.52</v>
      </c>
      <c r="G119" s="103"/>
      <c r="H119" s="103"/>
      <c r="I119" s="103"/>
      <c r="J119" s="103"/>
      <c r="K119" s="103"/>
      <c r="L119" s="103"/>
      <c r="M119" s="103">
        <v>2934148.26</v>
      </c>
      <c r="N119" s="103">
        <v>757284.26</v>
      </c>
      <c r="O119" s="103">
        <v>2227496</v>
      </c>
      <c r="P119" s="104"/>
    </row>
    <row r="120" spans="1:16" ht="22.5">
      <c r="A120" s="197" t="s">
        <v>242</v>
      </c>
      <c r="B120" s="15" t="s">
        <v>59</v>
      </c>
      <c r="C120" s="179" t="s">
        <v>241</v>
      </c>
      <c r="D120" s="77">
        <f>F120+P120-E120</f>
        <v>49253.34</v>
      </c>
      <c r="E120" s="99"/>
      <c r="F120" s="76">
        <f>H120+I120+J120+M120+O120+K120+L120+N120-G120</f>
        <v>49253.34</v>
      </c>
      <c r="G120" s="99"/>
      <c r="H120" s="99"/>
      <c r="I120" s="99"/>
      <c r="J120" s="99"/>
      <c r="K120" s="99"/>
      <c r="L120" s="99"/>
      <c r="M120" s="99">
        <v>49253.34</v>
      </c>
      <c r="N120" s="99"/>
      <c r="O120" s="99"/>
      <c r="P120" s="100"/>
    </row>
    <row r="121" spans="1:16" ht="14.25" hidden="1">
      <c r="A121" s="198"/>
      <c r="B121" s="15"/>
      <c r="C121" s="20"/>
      <c r="D121" s="77"/>
      <c r="E121" s="99"/>
      <c r="F121" s="76"/>
      <c r="G121" s="99"/>
      <c r="H121" s="99"/>
      <c r="I121" s="99"/>
      <c r="J121" s="99"/>
      <c r="K121" s="99"/>
      <c r="L121" s="99"/>
      <c r="M121" s="99"/>
      <c r="N121" s="99"/>
      <c r="O121" s="99"/>
      <c r="P121" s="100"/>
    </row>
    <row r="122" spans="1:16" ht="33.75">
      <c r="A122" s="199" t="s">
        <v>172</v>
      </c>
      <c r="B122" s="141" t="s">
        <v>61</v>
      </c>
      <c r="C122" s="168" t="s">
        <v>62</v>
      </c>
      <c r="D122" s="77">
        <f>F122+P122-E122</f>
        <v>4493546.44</v>
      </c>
      <c r="E122" s="106"/>
      <c r="F122" s="76">
        <f>H122+I122+J122+M122+O122+K122+L122+N122-G122</f>
        <v>4493546.44</v>
      </c>
      <c r="G122" s="106"/>
      <c r="H122" s="106"/>
      <c r="I122" s="106"/>
      <c r="J122" s="106"/>
      <c r="K122" s="106"/>
      <c r="L122" s="106"/>
      <c r="M122" s="106">
        <v>2566687.92</v>
      </c>
      <c r="N122" s="106">
        <v>88711</v>
      </c>
      <c r="O122" s="106">
        <v>1838147.52</v>
      </c>
      <c r="P122" s="107"/>
    </row>
    <row r="123" spans="1:18" ht="14.25">
      <c r="A123" s="213"/>
      <c r="B123" s="214"/>
      <c r="C123" s="215"/>
      <c r="D123" s="216">
        <f>F123+P123-E123</f>
        <v>0</v>
      </c>
      <c r="E123" s="217"/>
      <c r="F123" s="218">
        <f>H123+I123+J123+M123+O123+K123+L123+N123-G123</f>
        <v>0</v>
      </c>
      <c r="G123" s="217"/>
      <c r="H123" s="219"/>
      <c r="I123" s="219"/>
      <c r="J123" s="217"/>
      <c r="K123" s="217"/>
      <c r="L123" s="217"/>
      <c r="M123" s="217"/>
      <c r="N123" s="217"/>
      <c r="O123" s="217"/>
      <c r="P123" s="220"/>
      <c r="Q123" s="221"/>
      <c r="R123" s="221"/>
    </row>
    <row r="124" spans="1:16" ht="14.25" hidden="1">
      <c r="A124" s="198"/>
      <c r="B124" s="19"/>
      <c r="C124" s="26"/>
      <c r="D124" s="72"/>
      <c r="E124" s="93"/>
      <c r="F124" s="70"/>
      <c r="G124" s="93"/>
      <c r="H124" s="94"/>
      <c r="I124" s="94"/>
      <c r="J124" s="93"/>
      <c r="K124" s="93"/>
      <c r="L124" s="93"/>
      <c r="M124" s="93"/>
      <c r="N124" s="93"/>
      <c r="O124" s="93"/>
      <c r="P124" s="95"/>
    </row>
    <row r="125" spans="1:16" ht="14.25">
      <c r="A125" s="189" t="s">
        <v>205</v>
      </c>
      <c r="B125" s="32" t="s">
        <v>117</v>
      </c>
      <c r="C125" s="25"/>
      <c r="D125" s="72">
        <f aca="true" t="shared" si="33" ref="D125:D131">F125+P125-E125</f>
        <v>0</v>
      </c>
      <c r="E125" s="82">
        <f>E126-E127</f>
        <v>0</v>
      </c>
      <c r="F125" s="70">
        <f aca="true" t="shared" si="34" ref="F125:F131">H125+I125+J125+M125+O125+K125+L125+N125-G125</f>
        <v>0</v>
      </c>
      <c r="G125" s="82">
        <f aca="true" t="shared" si="35" ref="G125:P125">G126-G127</f>
        <v>0</v>
      </c>
      <c r="H125" s="82">
        <f t="shared" si="35"/>
        <v>0</v>
      </c>
      <c r="I125" s="82">
        <f t="shared" si="35"/>
        <v>0</v>
      </c>
      <c r="J125" s="82">
        <f t="shared" si="35"/>
        <v>0</v>
      </c>
      <c r="K125" s="82">
        <f t="shared" si="35"/>
        <v>0</v>
      </c>
      <c r="L125" s="82">
        <f t="shared" si="35"/>
        <v>0</v>
      </c>
      <c r="M125" s="82">
        <f t="shared" si="35"/>
        <v>0</v>
      </c>
      <c r="N125" s="82">
        <f t="shared" si="35"/>
        <v>0</v>
      </c>
      <c r="O125" s="82">
        <f t="shared" si="35"/>
        <v>0</v>
      </c>
      <c r="P125" s="83">
        <f t="shared" si="35"/>
        <v>0</v>
      </c>
    </row>
    <row r="126" spans="1:16" ht="22.5">
      <c r="A126" s="184" t="s">
        <v>206</v>
      </c>
      <c r="B126" s="19" t="s">
        <v>118</v>
      </c>
      <c r="C126" s="26" t="s">
        <v>209</v>
      </c>
      <c r="D126" s="77">
        <f t="shared" si="33"/>
        <v>0</v>
      </c>
      <c r="E126" s="90"/>
      <c r="F126" s="76">
        <f t="shared" si="34"/>
        <v>0</v>
      </c>
      <c r="G126" s="90"/>
      <c r="H126" s="91"/>
      <c r="I126" s="91"/>
      <c r="J126" s="90"/>
      <c r="K126" s="90"/>
      <c r="L126" s="90"/>
      <c r="M126" s="90"/>
      <c r="N126" s="90"/>
      <c r="O126" s="90"/>
      <c r="P126" s="92"/>
    </row>
    <row r="127" spans="1:16" ht="14.25">
      <c r="A127" s="207" t="s">
        <v>207</v>
      </c>
      <c r="B127" s="15" t="s">
        <v>119</v>
      </c>
      <c r="C127" s="36" t="s">
        <v>210</v>
      </c>
      <c r="D127" s="72">
        <f t="shared" si="33"/>
        <v>0</v>
      </c>
      <c r="E127" s="97"/>
      <c r="F127" s="76">
        <f t="shared" si="34"/>
        <v>0</v>
      </c>
      <c r="G127" s="97"/>
      <c r="H127" s="99"/>
      <c r="I127" s="99"/>
      <c r="J127" s="97"/>
      <c r="K127" s="97"/>
      <c r="L127" s="97"/>
      <c r="M127" s="97"/>
      <c r="N127" s="97"/>
      <c r="O127" s="97"/>
      <c r="P127" s="100"/>
    </row>
    <row r="128" spans="1:16" ht="22.5">
      <c r="A128" s="189" t="s">
        <v>120</v>
      </c>
      <c r="B128" s="141" t="s">
        <v>63</v>
      </c>
      <c r="C128" s="142"/>
      <c r="D128" s="72">
        <f t="shared" si="33"/>
        <v>0</v>
      </c>
      <c r="E128" s="143">
        <f>E129-E130</f>
        <v>0</v>
      </c>
      <c r="F128" s="76">
        <f t="shared" si="34"/>
        <v>0</v>
      </c>
      <c r="G128" s="143">
        <f aca="true" t="shared" si="36" ref="G128:P128">G129-G130</f>
        <v>0</v>
      </c>
      <c r="H128" s="143">
        <f t="shared" si="36"/>
        <v>0</v>
      </c>
      <c r="I128" s="143">
        <f t="shared" si="36"/>
        <v>0</v>
      </c>
      <c r="J128" s="143">
        <f t="shared" si="36"/>
        <v>0</v>
      </c>
      <c r="K128" s="143">
        <f t="shared" si="36"/>
        <v>0</v>
      </c>
      <c r="L128" s="143">
        <f t="shared" si="36"/>
        <v>0</v>
      </c>
      <c r="M128" s="143">
        <f t="shared" si="36"/>
        <v>0</v>
      </c>
      <c r="N128" s="143">
        <f t="shared" si="36"/>
        <v>0</v>
      </c>
      <c r="O128" s="143">
        <f t="shared" si="36"/>
        <v>0</v>
      </c>
      <c r="P128" s="144">
        <f t="shared" si="36"/>
        <v>0</v>
      </c>
    </row>
    <row r="129" spans="1:16" ht="22.5">
      <c r="A129" s="184" t="s">
        <v>173</v>
      </c>
      <c r="B129" s="15" t="s">
        <v>174</v>
      </c>
      <c r="C129" s="163" t="s">
        <v>203</v>
      </c>
      <c r="D129" s="72">
        <f t="shared" si="33"/>
        <v>0</v>
      </c>
      <c r="E129" s="97"/>
      <c r="F129" s="76">
        <f t="shared" si="34"/>
        <v>0</v>
      </c>
      <c r="G129" s="97"/>
      <c r="H129" s="99"/>
      <c r="I129" s="99"/>
      <c r="J129" s="97"/>
      <c r="K129" s="97"/>
      <c r="L129" s="97"/>
      <c r="M129" s="97"/>
      <c r="N129" s="97"/>
      <c r="O129" s="97"/>
      <c r="P129" s="100"/>
    </row>
    <row r="130" spans="1:16" ht="14.25">
      <c r="A130" s="207" t="s">
        <v>121</v>
      </c>
      <c r="B130" s="15" t="s">
        <v>175</v>
      </c>
      <c r="C130" s="26" t="s">
        <v>135</v>
      </c>
      <c r="D130" s="72">
        <f t="shared" si="33"/>
        <v>0</v>
      </c>
      <c r="E130" s="97"/>
      <c r="F130" s="76">
        <f t="shared" si="34"/>
        <v>0</v>
      </c>
      <c r="G130" s="97"/>
      <c r="H130" s="99"/>
      <c r="I130" s="99"/>
      <c r="J130" s="97"/>
      <c r="K130" s="97"/>
      <c r="L130" s="97"/>
      <c r="M130" s="97"/>
      <c r="N130" s="97"/>
      <c r="O130" s="97"/>
      <c r="P130" s="100"/>
    </row>
    <row r="131" spans="1:16" ht="15" thickBot="1">
      <c r="A131" s="189" t="s">
        <v>107</v>
      </c>
      <c r="B131" s="153" t="s">
        <v>136</v>
      </c>
      <c r="C131" s="154" t="s">
        <v>135</v>
      </c>
      <c r="D131" s="86">
        <f t="shared" si="33"/>
        <v>37046.57</v>
      </c>
      <c r="E131" s="132"/>
      <c r="F131" s="85">
        <f t="shared" si="34"/>
        <v>37046.57</v>
      </c>
      <c r="G131" s="132"/>
      <c r="H131" s="133"/>
      <c r="I131" s="133"/>
      <c r="J131" s="132"/>
      <c r="K131" s="132"/>
      <c r="L131" s="132"/>
      <c r="M131" s="132">
        <v>77501.21</v>
      </c>
      <c r="N131" s="132">
        <v>-40383.31</v>
      </c>
      <c r="O131" s="132">
        <v>-71.33</v>
      </c>
      <c r="P131" s="134"/>
    </row>
    <row r="132" spans="1:16" ht="14.25">
      <c r="A132" s="37"/>
      <c r="B132" s="30"/>
      <c r="C132" s="30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161" t="s">
        <v>201</v>
      </c>
    </row>
    <row r="133" spans="1:16" ht="108">
      <c r="A133" s="48" t="s">
        <v>15</v>
      </c>
      <c r="B133" s="58" t="s">
        <v>104</v>
      </c>
      <c r="C133" s="58" t="s">
        <v>9</v>
      </c>
      <c r="D133" s="54" t="s">
        <v>10</v>
      </c>
      <c r="E133" s="55" t="s">
        <v>105</v>
      </c>
      <c r="F133" s="54" t="s">
        <v>11</v>
      </c>
      <c r="G133" s="55" t="s">
        <v>106</v>
      </c>
      <c r="H133" s="54" t="s">
        <v>12</v>
      </c>
      <c r="I133" s="57" t="s">
        <v>123</v>
      </c>
      <c r="J133" s="56" t="s">
        <v>208</v>
      </c>
      <c r="K133" s="56" t="s">
        <v>124</v>
      </c>
      <c r="L133" s="56" t="s">
        <v>125</v>
      </c>
      <c r="M133" s="56" t="s">
        <v>13</v>
      </c>
      <c r="N133" s="56" t="s">
        <v>126</v>
      </c>
      <c r="O133" s="56" t="s">
        <v>127</v>
      </c>
      <c r="P133" s="54" t="s">
        <v>14</v>
      </c>
    </row>
    <row r="134" spans="1:16" ht="15" thickBot="1">
      <c r="A134" s="49">
        <v>1</v>
      </c>
      <c r="B134" s="52">
        <v>2</v>
      </c>
      <c r="C134" s="52">
        <v>3</v>
      </c>
      <c r="D134" s="131">
        <v>4</v>
      </c>
      <c r="E134" s="131">
        <v>5</v>
      </c>
      <c r="F134" s="131">
        <v>6</v>
      </c>
      <c r="G134" s="131">
        <v>7</v>
      </c>
      <c r="H134" s="52">
        <v>8</v>
      </c>
      <c r="I134" s="52">
        <v>9</v>
      </c>
      <c r="J134" s="131">
        <v>10</v>
      </c>
      <c r="K134" s="131">
        <v>11</v>
      </c>
      <c r="L134" s="131">
        <v>12</v>
      </c>
      <c r="M134" s="131">
        <v>13</v>
      </c>
      <c r="N134" s="131">
        <v>14</v>
      </c>
      <c r="O134" s="131">
        <v>15</v>
      </c>
      <c r="P134" s="52">
        <v>16</v>
      </c>
    </row>
    <row r="135" spans="1:16" ht="22.5">
      <c r="A135" s="200" t="s">
        <v>176</v>
      </c>
      <c r="B135" s="17" t="s">
        <v>47</v>
      </c>
      <c r="C135" s="25"/>
      <c r="D135" s="72">
        <f aca="true" t="shared" si="37" ref="D135:D154">F135+P135-E135</f>
        <v>23073946.39</v>
      </c>
      <c r="E135" s="82">
        <f>E136-E158</f>
        <v>0</v>
      </c>
      <c r="F135" s="76">
        <f aca="true" t="shared" si="38" ref="F135:F154">H135+I135+J135+M135+O135+K135+L135+N135-G135</f>
        <v>23073946.39</v>
      </c>
      <c r="G135" s="82">
        <f aca="true" t="shared" si="39" ref="G135:P135">G136-G158</f>
        <v>0</v>
      </c>
      <c r="H135" s="82">
        <f t="shared" si="39"/>
        <v>0</v>
      </c>
      <c r="I135" s="82">
        <f t="shared" si="39"/>
        <v>0</v>
      </c>
      <c r="J135" s="82">
        <f t="shared" si="39"/>
        <v>0</v>
      </c>
      <c r="K135" s="82">
        <f t="shared" si="39"/>
        <v>0</v>
      </c>
      <c r="L135" s="82">
        <f t="shared" si="39"/>
        <v>0</v>
      </c>
      <c r="M135" s="82">
        <f t="shared" si="39"/>
        <v>21150445.26</v>
      </c>
      <c r="N135" s="82">
        <f t="shared" si="39"/>
        <v>2575605.74</v>
      </c>
      <c r="O135" s="82">
        <f t="shared" si="39"/>
        <v>-652104.61</v>
      </c>
      <c r="P135" s="83">
        <f t="shared" si="39"/>
        <v>0</v>
      </c>
    </row>
    <row r="136" spans="1:16" ht="33.75">
      <c r="A136" s="201" t="s">
        <v>204</v>
      </c>
      <c r="B136" s="32" t="s">
        <v>51</v>
      </c>
      <c r="C136" s="25"/>
      <c r="D136" s="72">
        <f t="shared" si="37"/>
        <v>301064339.09</v>
      </c>
      <c r="E136" s="96">
        <f>E137+E140+E143+E146+E149+E152</f>
        <v>0</v>
      </c>
      <c r="F136" s="76">
        <f t="shared" si="38"/>
        <v>301064339.09</v>
      </c>
      <c r="G136" s="96">
        <f aca="true" t="shared" si="40" ref="G136:P136">G137+G140+G143+G146+G149+G152</f>
        <v>4337600</v>
      </c>
      <c r="H136" s="96">
        <f t="shared" si="40"/>
        <v>0</v>
      </c>
      <c r="I136" s="96">
        <f t="shared" si="40"/>
        <v>0</v>
      </c>
      <c r="J136" s="96">
        <f t="shared" si="40"/>
        <v>0</v>
      </c>
      <c r="K136" s="96">
        <f t="shared" si="40"/>
        <v>0</v>
      </c>
      <c r="L136" s="96">
        <f t="shared" si="40"/>
        <v>0</v>
      </c>
      <c r="M136" s="96">
        <f t="shared" si="40"/>
        <v>296636814.57</v>
      </c>
      <c r="N136" s="96">
        <f t="shared" si="40"/>
        <v>2577122.74</v>
      </c>
      <c r="O136" s="96">
        <f t="shared" si="40"/>
        <v>6188001.78</v>
      </c>
      <c r="P136" s="80">
        <f t="shared" si="40"/>
        <v>0</v>
      </c>
    </row>
    <row r="137" spans="1:16" ht="22.5">
      <c r="A137" s="183" t="s">
        <v>177</v>
      </c>
      <c r="B137" s="17" t="s">
        <v>56</v>
      </c>
      <c r="C137" s="25"/>
      <c r="D137" s="72">
        <f t="shared" si="37"/>
        <v>12514586.23</v>
      </c>
      <c r="E137" s="82">
        <f>E138-E139</f>
        <v>0</v>
      </c>
      <c r="F137" s="76">
        <f t="shared" si="38"/>
        <v>12514586.23</v>
      </c>
      <c r="G137" s="82">
        <f aca="true" t="shared" si="41" ref="G137:P137">G138-G139</f>
        <v>0</v>
      </c>
      <c r="H137" s="82">
        <f t="shared" si="41"/>
        <v>0</v>
      </c>
      <c r="I137" s="82">
        <f t="shared" si="41"/>
        <v>0</v>
      </c>
      <c r="J137" s="82">
        <f t="shared" si="41"/>
        <v>0</v>
      </c>
      <c r="K137" s="82">
        <f t="shared" si="41"/>
        <v>0</v>
      </c>
      <c r="L137" s="82">
        <f t="shared" si="41"/>
        <v>0</v>
      </c>
      <c r="M137" s="82">
        <f t="shared" si="41"/>
        <v>6069058.17</v>
      </c>
      <c r="N137" s="82">
        <f t="shared" si="41"/>
        <v>4833423.04</v>
      </c>
      <c r="O137" s="82">
        <f t="shared" si="41"/>
        <v>1612105.02</v>
      </c>
      <c r="P137" s="83">
        <f t="shared" si="41"/>
        <v>0</v>
      </c>
    </row>
    <row r="138" spans="1:16" ht="33.75">
      <c r="A138" s="207" t="s">
        <v>178</v>
      </c>
      <c r="B138" s="19" t="s">
        <v>138</v>
      </c>
      <c r="C138" s="26" t="s">
        <v>64</v>
      </c>
      <c r="D138" s="77">
        <f t="shared" si="37"/>
        <v>433288094.4</v>
      </c>
      <c r="E138" s="90"/>
      <c r="F138" s="76">
        <f t="shared" si="38"/>
        <v>433288094.4</v>
      </c>
      <c r="G138" s="90"/>
      <c r="H138" s="91"/>
      <c r="I138" s="91"/>
      <c r="J138" s="90"/>
      <c r="K138" s="90"/>
      <c r="L138" s="90"/>
      <c r="M138" s="90">
        <v>331303181.84</v>
      </c>
      <c r="N138" s="90">
        <v>60376714.31</v>
      </c>
      <c r="O138" s="90">
        <v>41608198.25</v>
      </c>
      <c r="P138" s="92"/>
    </row>
    <row r="139" spans="1:16" ht="22.5">
      <c r="A139" s="197" t="s">
        <v>179</v>
      </c>
      <c r="B139" s="15" t="s">
        <v>139</v>
      </c>
      <c r="C139" s="36" t="s">
        <v>65</v>
      </c>
      <c r="D139" s="72">
        <f t="shared" si="37"/>
        <v>420773508.17</v>
      </c>
      <c r="E139" s="93"/>
      <c r="F139" s="76">
        <f t="shared" si="38"/>
        <v>420773508.17</v>
      </c>
      <c r="G139" s="93"/>
      <c r="H139" s="94"/>
      <c r="I139" s="94"/>
      <c r="J139" s="93"/>
      <c r="K139" s="93"/>
      <c r="L139" s="93"/>
      <c r="M139" s="93">
        <v>325234123.67</v>
      </c>
      <c r="N139" s="93">
        <v>55543291.27</v>
      </c>
      <c r="O139" s="93">
        <v>39996093.23</v>
      </c>
      <c r="P139" s="95"/>
    </row>
    <row r="140" spans="1:16" ht="14.25">
      <c r="A140" s="189" t="s">
        <v>137</v>
      </c>
      <c r="B140" s="32" t="s">
        <v>62</v>
      </c>
      <c r="C140" s="25"/>
      <c r="D140" s="72">
        <f t="shared" si="37"/>
        <v>0</v>
      </c>
      <c r="E140" s="75">
        <f>E141-E142</f>
        <v>0</v>
      </c>
      <c r="F140" s="76">
        <f t="shared" si="38"/>
        <v>0</v>
      </c>
      <c r="G140" s="75">
        <f aca="true" t="shared" si="42" ref="G140:P140">G141-G142</f>
        <v>0</v>
      </c>
      <c r="H140" s="75">
        <f t="shared" si="42"/>
        <v>0</v>
      </c>
      <c r="I140" s="75">
        <f t="shared" si="42"/>
        <v>0</v>
      </c>
      <c r="J140" s="75">
        <f t="shared" si="42"/>
        <v>0</v>
      </c>
      <c r="K140" s="75">
        <f t="shared" si="42"/>
        <v>0</v>
      </c>
      <c r="L140" s="75">
        <f t="shared" si="42"/>
        <v>0</v>
      </c>
      <c r="M140" s="75">
        <f t="shared" si="42"/>
        <v>0</v>
      </c>
      <c r="N140" s="75">
        <f t="shared" si="42"/>
        <v>0</v>
      </c>
      <c r="O140" s="75">
        <f t="shared" si="42"/>
        <v>0</v>
      </c>
      <c r="P140" s="80">
        <f t="shared" si="42"/>
        <v>0</v>
      </c>
    </row>
    <row r="141" spans="1:16" ht="35.25" customHeight="1">
      <c r="A141" s="187" t="s">
        <v>180</v>
      </c>
      <c r="B141" s="19" t="s">
        <v>68</v>
      </c>
      <c r="C141" s="26" t="s">
        <v>66</v>
      </c>
      <c r="D141" s="77">
        <f t="shared" si="37"/>
        <v>0</v>
      </c>
      <c r="E141" s="91"/>
      <c r="F141" s="76">
        <f t="shared" si="38"/>
        <v>0</v>
      </c>
      <c r="G141" s="91"/>
      <c r="H141" s="91"/>
      <c r="I141" s="91"/>
      <c r="J141" s="91"/>
      <c r="K141" s="91"/>
      <c r="L141" s="91"/>
      <c r="M141" s="91"/>
      <c r="N141" s="91"/>
      <c r="O141" s="91"/>
      <c r="P141" s="92"/>
    </row>
    <row r="142" spans="1:16" ht="24.75" customHeight="1">
      <c r="A142" s="206" t="s">
        <v>181</v>
      </c>
      <c r="B142" s="21" t="s">
        <v>70</v>
      </c>
      <c r="C142" s="22" t="s">
        <v>67</v>
      </c>
      <c r="D142" s="128">
        <f t="shared" si="37"/>
        <v>0</v>
      </c>
      <c r="E142" s="99"/>
      <c r="F142" s="98">
        <f t="shared" si="38"/>
        <v>0</v>
      </c>
      <c r="G142" s="99"/>
      <c r="H142" s="99"/>
      <c r="I142" s="99"/>
      <c r="J142" s="99"/>
      <c r="K142" s="99"/>
      <c r="L142" s="99"/>
      <c r="M142" s="99"/>
      <c r="N142" s="99"/>
      <c r="O142" s="99"/>
      <c r="P142" s="100"/>
    </row>
    <row r="143" spans="1:16" ht="22.5">
      <c r="A143" s="202" t="s">
        <v>184</v>
      </c>
      <c r="B143" s="17" t="s">
        <v>134</v>
      </c>
      <c r="C143" s="129"/>
      <c r="D143" s="72">
        <f t="shared" si="37"/>
        <v>-257011.6</v>
      </c>
      <c r="E143" s="108">
        <f>E144-E145</f>
        <v>0</v>
      </c>
      <c r="F143" s="72">
        <f t="shared" si="38"/>
        <v>-257011.6</v>
      </c>
      <c r="G143" s="108">
        <f aca="true" t="shared" si="43" ref="G143:P143">G144-G145</f>
        <v>0</v>
      </c>
      <c r="H143" s="108">
        <f t="shared" si="43"/>
        <v>0</v>
      </c>
      <c r="I143" s="108">
        <f t="shared" si="43"/>
        <v>0</v>
      </c>
      <c r="J143" s="108">
        <f t="shared" si="43"/>
        <v>0</v>
      </c>
      <c r="K143" s="108">
        <f t="shared" si="43"/>
        <v>0</v>
      </c>
      <c r="L143" s="108">
        <f t="shared" si="43"/>
        <v>0</v>
      </c>
      <c r="M143" s="108">
        <f t="shared" si="43"/>
        <v>-257011.6</v>
      </c>
      <c r="N143" s="108">
        <f t="shared" si="43"/>
        <v>0</v>
      </c>
      <c r="O143" s="108">
        <f t="shared" si="43"/>
        <v>0</v>
      </c>
      <c r="P143" s="83">
        <f t="shared" si="43"/>
        <v>0</v>
      </c>
    </row>
    <row r="144" spans="1:16" ht="33.75">
      <c r="A144" s="208" t="s">
        <v>186</v>
      </c>
      <c r="B144" s="39" t="s">
        <v>182</v>
      </c>
      <c r="C144" s="40" t="s">
        <v>69</v>
      </c>
      <c r="D144" s="76">
        <f t="shared" si="37"/>
        <v>-257011.6</v>
      </c>
      <c r="E144" s="102"/>
      <c r="F144" s="76">
        <f t="shared" si="38"/>
        <v>-257011.6</v>
      </c>
      <c r="G144" s="102"/>
      <c r="H144" s="103"/>
      <c r="I144" s="103"/>
      <c r="J144" s="102"/>
      <c r="K144" s="102"/>
      <c r="L144" s="102"/>
      <c r="M144" s="102">
        <v>-257011.6</v>
      </c>
      <c r="N144" s="102"/>
      <c r="O144" s="102"/>
      <c r="P144" s="104"/>
    </row>
    <row r="145" spans="1:16" ht="22.5">
      <c r="A145" s="209" t="s">
        <v>185</v>
      </c>
      <c r="B145" s="135" t="s">
        <v>183</v>
      </c>
      <c r="C145" s="155" t="s">
        <v>71</v>
      </c>
      <c r="D145" s="70">
        <f t="shared" si="37"/>
        <v>0</v>
      </c>
      <c r="E145" s="105"/>
      <c r="F145" s="70">
        <f t="shared" si="38"/>
        <v>0</v>
      </c>
      <c r="G145" s="105"/>
      <c r="H145" s="105"/>
      <c r="I145" s="106"/>
      <c r="J145" s="105"/>
      <c r="K145" s="105"/>
      <c r="L145" s="105"/>
      <c r="M145" s="105"/>
      <c r="N145" s="105"/>
      <c r="O145" s="105"/>
      <c r="P145" s="107"/>
    </row>
    <row r="146" spans="1:16" ht="14.25">
      <c r="A146" s="202" t="s">
        <v>187</v>
      </c>
      <c r="B146" s="32" t="s">
        <v>72</v>
      </c>
      <c r="C146" s="18"/>
      <c r="D146" s="76">
        <f t="shared" si="37"/>
        <v>0</v>
      </c>
      <c r="E146" s="75">
        <f>E147-E148</f>
        <v>0</v>
      </c>
      <c r="F146" s="76">
        <f t="shared" si="38"/>
        <v>0</v>
      </c>
      <c r="G146" s="75">
        <f aca="true" t="shared" si="44" ref="G146:P146">G147-G148</f>
        <v>0</v>
      </c>
      <c r="H146" s="75">
        <f t="shared" si="44"/>
        <v>0</v>
      </c>
      <c r="I146" s="75">
        <f t="shared" si="44"/>
        <v>0</v>
      </c>
      <c r="J146" s="75">
        <f t="shared" si="44"/>
        <v>0</v>
      </c>
      <c r="K146" s="75">
        <f t="shared" si="44"/>
        <v>0</v>
      </c>
      <c r="L146" s="75">
        <f t="shared" si="44"/>
        <v>0</v>
      </c>
      <c r="M146" s="75">
        <f t="shared" si="44"/>
        <v>0</v>
      </c>
      <c r="N146" s="75">
        <f t="shared" si="44"/>
        <v>0</v>
      </c>
      <c r="O146" s="75">
        <f t="shared" si="44"/>
        <v>0</v>
      </c>
      <c r="P146" s="80">
        <f t="shared" si="44"/>
        <v>0</v>
      </c>
    </row>
    <row r="147" spans="1:16" ht="33.75">
      <c r="A147" s="208" t="s">
        <v>188</v>
      </c>
      <c r="B147" s="41" t="s">
        <v>73</v>
      </c>
      <c r="C147" s="42" t="s">
        <v>74</v>
      </c>
      <c r="D147" s="76">
        <f t="shared" si="37"/>
        <v>0</v>
      </c>
      <c r="E147" s="109"/>
      <c r="F147" s="76">
        <f t="shared" si="38"/>
        <v>0</v>
      </c>
      <c r="G147" s="109"/>
      <c r="H147" s="109"/>
      <c r="I147" s="110"/>
      <c r="J147" s="109"/>
      <c r="K147" s="109"/>
      <c r="L147" s="109"/>
      <c r="M147" s="109"/>
      <c r="N147" s="109"/>
      <c r="O147" s="109"/>
      <c r="P147" s="111"/>
    </row>
    <row r="148" spans="1:16" ht="22.5">
      <c r="A148" s="208" t="s">
        <v>189</v>
      </c>
      <c r="B148" s="23" t="s">
        <v>75</v>
      </c>
      <c r="C148" s="43" t="s">
        <v>76</v>
      </c>
      <c r="D148" s="70">
        <f t="shared" si="37"/>
        <v>0</v>
      </c>
      <c r="E148" s="112"/>
      <c r="F148" s="76">
        <f t="shared" si="38"/>
        <v>0</v>
      </c>
      <c r="G148" s="112"/>
      <c r="H148" s="112"/>
      <c r="I148" s="113"/>
      <c r="J148" s="112"/>
      <c r="K148" s="112"/>
      <c r="L148" s="112"/>
      <c r="M148" s="112"/>
      <c r="N148" s="112"/>
      <c r="O148" s="112"/>
      <c r="P148" s="114"/>
    </row>
    <row r="149" spans="1:16" ht="14.25">
      <c r="A149" s="202" t="s">
        <v>77</v>
      </c>
      <c r="B149" s="17" t="s">
        <v>78</v>
      </c>
      <c r="C149" s="44"/>
      <c r="D149" s="70">
        <f t="shared" si="37"/>
        <v>0</v>
      </c>
      <c r="E149" s="108">
        <f>E150-E151</f>
        <v>0</v>
      </c>
      <c r="F149" s="76">
        <f t="shared" si="38"/>
        <v>0</v>
      </c>
      <c r="G149" s="108">
        <f aca="true" t="shared" si="45" ref="G149:P149">G150-G151</f>
        <v>0</v>
      </c>
      <c r="H149" s="108">
        <f t="shared" si="45"/>
        <v>0</v>
      </c>
      <c r="I149" s="108">
        <f t="shared" si="45"/>
        <v>0</v>
      </c>
      <c r="J149" s="108">
        <f t="shared" si="45"/>
        <v>0</v>
      </c>
      <c r="K149" s="108">
        <f t="shared" si="45"/>
        <v>0</v>
      </c>
      <c r="L149" s="108">
        <f t="shared" si="45"/>
        <v>0</v>
      </c>
      <c r="M149" s="108">
        <f t="shared" si="45"/>
        <v>0</v>
      </c>
      <c r="N149" s="108">
        <f t="shared" si="45"/>
        <v>0</v>
      </c>
      <c r="O149" s="108">
        <f t="shared" si="45"/>
        <v>0</v>
      </c>
      <c r="P149" s="83">
        <f t="shared" si="45"/>
        <v>0</v>
      </c>
    </row>
    <row r="150" spans="1:16" ht="23.25" customHeight="1">
      <c r="A150" s="184" t="s">
        <v>190</v>
      </c>
      <c r="B150" s="45" t="s">
        <v>79</v>
      </c>
      <c r="C150" s="16" t="s">
        <v>80</v>
      </c>
      <c r="D150" s="76">
        <f t="shared" si="37"/>
        <v>0</v>
      </c>
      <c r="E150" s="115"/>
      <c r="F150" s="76">
        <f t="shared" si="38"/>
        <v>0</v>
      </c>
      <c r="G150" s="115"/>
      <c r="H150" s="115"/>
      <c r="I150" s="116"/>
      <c r="J150" s="115"/>
      <c r="K150" s="115"/>
      <c r="L150" s="115"/>
      <c r="M150" s="115"/>
      <c r="N150" s="115"/>
      <c r="O150" s="115"/>
      <c r="P150" s="117"/>
    </row>
    <row r="151" spans="1:16" ht="22.5">
      <c r="A151" s="184" t="s">
        <v>113</v>
      </c>
      <c r="B151" s="21" t="s">
        <v>81</v>
      </c>
      <c r="C151" s="16" t="s">
        <v>82</v>
      </c>
      <c r="D151" s="70">
        <f t="shared" si="37"/>
        <v>0</v>
      </c>
      <c r="E151" s="97"/>
      <c r="F151" s="76">
        <f t="shared" si="38"/>
        <v>0</v>
      </c>
      <c r="G151" s="97"/>
      <c r="H151" s="97"/>
      <c r="I151" s="99"/>
      <c r="J151" s="97"/>
      <c r="K151" s="97"/>
      <c r="L151" s="97"/>
      <c r="M151" s="97"/>
      <c r="N151" s="97"/>
      <c r="O151" s="97"/>
      <c r="P151" s="100"/>
    </row>
    <row r="152" spans="1:16" ht="22.5">
      <c r="A152" s="203" t="s">
        <v>191</v>
      </c>
      <c r="B152" s="17" t="s">
        <v>83</v>
      </c>
      <c r="C152" s="44"/>
      <c r="D152" s="70">
        <f t="shared" si="37"/>
        <v>288806764.46</v>
      </c>
      <c r="E152" s="82">
        <f>E153-E154</f>
        <v>0</v>
      </c>
      <c r="F152" s="76">
        <f t="shared" si="38"/>
        <v>288806764.46</v>
      </c>
      <c r="G152" s="82">
        <f aca="true" t="shared" si="46" ref="G152:P152">G153-G154</f>
        <v>4337600</v>
      </c>
      <c r="H152" s="82">
        <f t="shared" si="46"/>
        <v>0</v>
      </c>
      <c r="I152" s="82">
        <f t="shared" si="46"/>
        <v>0</v>
      </c>
      <c r="J152" s="82">
        <f t="shared" si="46"/>
        <v>0</v>
      </c>
      <c r="K152" s="82">
        <f t="shared" si="46"/>
        <v>0</v>
      </c>
      <c r="L152" s="82">
        <f t="shared" si="46"/>
        <v>0</v>
      </c>
      <c r="M152" s="82">
        <f t="shared" si="46"/>
        <v>290824768</v>
      </c>
      <c r="N152" s="82">
        <f t="shared" si="46"/>
        <v>-2256300.3</v>
      </c>
      <c r="O152" s="82">
        <f t="shared" si="46"/>
        <v>4575896.76</v>
      </c>
      <c r="P152" s="83">
        <f t="shared" si="46"/>
        <v>0</v>
      </c>
    </row>
    <row r="153" spans="1:16" ht="22.5" customHeight="1">
      <c r="A153" s="184" t="s">
        <v>192</v>
      </c>
      <c r="B153" s="19" t="s">
        <v>84</v>
      </c>
      <c r="C153" s="16" t="s">
        <v>85</v>
      </c>
      <c r="D153" s="76">
        <f t="shared" si="37"/>
        <v>976210973.26</v>
      </c>
      <c r="E153" s="90"/>
      <c r="F153" s="76">
        <f t="shared" si="38"/>
        <v>976210973.26</v>
      </c>
      <c r="G153" s="90">
        <v>4337600</v>
      </c>
      <c r="H153" s="90"/>
      <c r="I153" s="91"/>
      <c r="J153" s="90"/>
      <c r="K153" s="90"/>
      <c r="L153" s="90"/>
      <c r="M153" s="90">
        <v>841382765.37</v>
      </c>
      <c r="N153" s="90">
        <v>74198052.95</v>
      </c>
      <c r="O153" s="90">
        <v>64967754.94</v>
      </c>
      <c r="P153" s="92"/>
    </row>
    <row r="154" spans="1:16" ht="23.25" thickBot="1">
      <c r="A154" s="184" t="s">
        <v>114</v>
      </c>
      <c r="B154" s="27" t="s">
        <v>86</v>
      </c>
      <c r="C154" s="156" t="s">
        <v>87</v>
      </c>
      <c r="D154" s="85">
        <f t="shared" si="37"/>
        <v>687404208.8</v>
      </c>
      <c r="E154" s="157"/>
      <c r="F154" s="85">
        <f t="shared" si="38"/>
        <v>687404208.8</v>
      </c>
      <c r="G154" s="157"/>
      <c r="H154" s="157"/>
      <c r="I154" s="158"/>
      <c r="J154" s="157"/>
      <c r="K154" s="157"/>
      <c r="L154" s="157"/>
      <c r="M154" s="157">
        <v>550557997.37</v>
      </c>
      <c r="N154" s="157">
        <v>76454353.25</v>
      </c>
      <c r="O154" s="157">
        <v>60391858.18</v>
      </c>
      <c r="P154" s="159"/>
    </row>
    <row r="155" spans="1:16" ht="14.25">
      <c r="A155" s="37"/>
      <c r="B155" s="30"/>
      <c r="C155" s="30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161" t="s">
        <v>202</v>
      </c>
    </row>
    <row r="156" spans="1:16" ht="108">
      <c r="A156" s="48" t="s">
        <v>15</v>
      </c>
      <c r="B156" s="58" t="s">
        <v>104</v>
      </c>
      <c r="C156" s="58" t="s">
        <v>9</v>
      </c>
      <c r="D156" s="54" t="s">
        <v>10</v>
      </c>
      <c r="E156" s="55" t="s">
        <v>105</v>
      </c>
      <c r="F156" s="54" t="s">
        <v>11</v>
      </c>
      <c r="G156" s="55" t="s">
        <v>106</v>
      </c>
      <c r="H156" s="54" t="s">
        <v>12</v>
      </c>
      <c r="I156" s="57" t="s">
        <v>123</v>
      </c>
      <c r="J156" s="56" t="s">
        <v>208</v>
      </c>
      <c r="K156" s="56" t="s">
        <v>124</v>
      </c>
      <c r="L156" s="56" t="s">
        <v>125</v>
      </c>
      <c r="M156" s="56" t="s">
        <v>13</v>
      </c>
      <c r="N156" s="56" t="s">
        <v>126</v>
      </c>
      <c r="O156" s="56" t="s">
        <v>127</v>
      </c>
      <c r="P156" s="54" t="s">
        <v>14</v>
      </c>
    </row>
    <row r="157" spans="1:16" ht="15" thickBot="1">
      <c r="A157" s="49">
        <v>1</v>
      </c>
      <c r="B157" s="50">
        <v>2</v>
      </c>
      <c r="C157" s="50">
        <v>3</v>
      </c>
      <c r="D157" s="51">
        <v>4</v>
      </c>
      <c r="E157" s="51">
        <v>5</v>
      </c>
      <c r="F157" s="51">
        <v>6</v>
      </c>
      <c r="G157" s="51">
        <v>7</v>
      </c>
      <c r="H157" s="50">
        <v>8</v>
      </c>
      <c r="I157" s="50">
        <v>9</v>
      </c>
      <c r="J157" s="51">
        <v>10</v>
      </c>
      <c r="K157" s="51">
        <v>11</v>
      </c>
      <c r="L157" s="51">
        <v>12</v>
      </c>
      <c r="M157" s="51">
        <v>13</v>
      </c>
      <c r="N157" s="51">
        <v>14</v>
      </c>
      <c r="O157" s="51">
        <v>15</v>
      </c>
      <c r="P157" s="50">
        <v>16</v>
      </c>
    </row>
    <row r="158" spans="1:19" ht="22.5">
      <c r="A158" s="195" t="s">
        <v>140</v>
      </c>
      <c r="B158" s="31" t="s">
        <v>64</v>
      </c>
      <c r="C158" s="127"/>
      <c r="D158" s="67">
        <f aca="true" t="shared" si="47" ref="D158:D169">F158+P158-E158</f>
        <v>277990392.7</v>
      </c>
      <c r="E158" s="101">
        <f>E159+E162+E165+E168+E169</f>
        <v>0</v>
      </c>
      <c r="F158" s="67">
        <f aca="true" t="shared" si="48" ref="F158:F169">H158+I158+J158+M158+O158+K158+L158+N158-G158</f>
        <v>277990392.7</v>
      </c>
      <c r="G158" s="101">
        <f aca="true" t="shared" si="49" ref="G158:P158">G159+G162+G165+G168+G169</f>
        <v>4337600</v>
      </c>
      <c r="H158" s="101">
        <f t="shared" si="49"/>
        <v>0</v>
      </c>
      <c r="I158" s="101">
        <f t="shared" si="49"/>
        <v>0</v>
      </c>
      <c r="J158" s="101">
        <f t="shared" si="49"/>
        <v>0</v>
      </c>
      <c r="K158" s="101">
        <f t="shared" si="49"/>
        <v>0</v>
      </c>
      <c r="L158" s="101">
        <f t="shared" si="49"/>
        <v>0</v>
      </c>
      <c r="M158" s="101">
        <f t="shared" si="49"/>
        <v>275486369.31</v>
      </c>
      <c r="N158" s="101">
        <f t="shared" si="49"/>
        <v>1517</v>
      </c>
      <c r="O158" s="101">
        <f t="shared" si="49"/>
        <v>6840106.39</v>
      </c>
      <c r="P158" s="87">
        <f t="shared" si="49"/>
        <v>0</v>
      </c>
      <c r="Q158" s="1"/>
      <c r="R158" s="1"/>
      <c r="S158" s="1"/>
    </row>
    <row r="159" spans="1:19" ht="22.5">
      <c r="A159" s="183" t="s">
        <v>193</v>
      </c>
      <c r="B159" s="32" t="s">
        <v>66</v>
      </c>
      <c r="C159" s="18"/>
      <c r="D159" s="70">
        <f t="shared" si="47"/>
        <v>0</v>
      </c>
      <c r="E159" s="75">
        <f>E160-E161</f>
        <v>0</v>
      </c>
      <c r="F159" s="76">
        <f t="shared" si="48"/>
        <v>0</v>
      </c>
      <c r="G159" s="75">
        <f aca="true" t="shared" si="50" ref="G159:P159">G160-G161</f>
        <v>0</v>
      </c>
      <c r="H159" s="75">
        <f t="shared" si="50"/>
        <v>0</v>
      </c>
      <c r="I159" s="75">
        <f t="shared" si="50"/>
        <v>0</v>
      </c>
      <c r="J159" s="75">
        <f t="shared" si="50"/>
        <v>0</v>
      </c>
      <c r="K159" s="75">
        <f t="shared" si="50"/>
        <v>0</v>
      </c>
      <c r="L159" s="75">
        <f t="shared" si="50"/>
        <v>0</v>
      </c>
      <c r="M159" s="75">
        <f t="shared" si="50"/>
        <v>0</v>
      </c>
      <c r="N159" s="75">
        <f t="shared" si="50"/>
        <v>0</v>
      </c>
      <c r="O159" s="75">
        <f t="shared" si="50"/>
        <v>0</v>
      </c>
      <c r="P159" s="80">
        <f t="shared" si="50"/>
        <v>0</v>
      </c>
      <c r="Q159" s="1"/>
      <c r="R159" s="1"/>
      <c r="S159" s="1"/>
    </row>
    <row r="160" spans="1:19" ht="33.75">
      <c r="A160" s="208" t="s">
        <v>194</v>
      </c>
      <c r="B160" s="15" t="s">
        <v>88</v>
      </c>
      <c r="C160" s="20" t="s">
        <v>89</v>
      </c>
      <c r="D160" s="76">
        <f t="shared" si="47"/>
        <v>5308.2</v>
      </c>
      <c r="E160" s="109"/>
      <c r="F160" s="76">
        <f t="shared" si="48"/>
        <v>5308.2</v>
      </c>
      <c r="G160" s="90"/>
      <c r="H160" s="90"/>
      <c r="I160" s="91"/>
      <c r="J160" s="90"/>
      <c r="K160" s="90"/>
      <c r="L160" s="90"/>
      <c r="M160" s="90">
        <v>5308.2</v>
      </c>
      <c r="N160" s="90"/>
      <c r="O160" s="90"/>
      <c r="P160" s="92"/>
      <c r="Q160" s="46"/>
      <c r="R160" s="46"/>
      <c r="S160" s="46"/>
    </row>
    <row r="161" spans="1:19" ht="22.5">
      <c r="A161" s="208" t="s">
        <v>195</v>
      </c>
      <c r="B161" s="15" t="s">
        <v>90</v>
      </c>
      <c r="C161" s="16" t="s">
        <v>91</v>
      </c>
      <c r="D161" s="70">
        <f t="shared" si="47"/>
        <v>5308.2</v>
      </c>
      <c r="E161" s="112"/>
      <c r="F161" s="76">
        <f t="shared" si="48"/>
        <v>5308.2</v>
      </c>
      <c r="G161" s="93"/>
      <c r="H161" s="93"/>
      <c r="I161" s="94"/>
      <c r="J161" s="93"/>
      <c r="K161" s="93"/>
      <c r="L161" s="93"/>
      <c r="M161" s="93">
        <v>5308.2</v>
      </c>
      <c r="N161" s="93"/>
      <c r="O161" s="93"/>
      <c r="P161" s="95"/>
      <c r="Q161" s="1"/>
      <c r="R161" s="1"/>
      <c r="S161" s="1"/>
    </row>
    <row r="162" spans="1:19" ht="22.5">
      <c r="A162" s="183" t="s">
        <v>196</v>
      </c>
      <c r="B162" s="17" t="s">
        <v>69</v>
      </c>
      <c r="C162" s="18"/>
      <c r="D162" s="70">
        <f t="shared" si="47"/>
        <v>0</v>
      </c>
      <c r="E162" s="108">
        <f>E163-E164</f>
        <v>0</v>
      </c>
      <c r="F162" s="76">
        <f t="shared" si="48"/>
        <v>0</v>
      </c>
      <c r="G162" s="108">
        <f aca="true" t="shared" si="51" ref="G162:P162">G163-G164</f>
        <v>0</v>
      </c>
      <c r="H162" s="108">
        <f t="shared" si="51"/>
        <v>0</v>
      </c>
      <c r="I162" s="108">
        <f t="shared" si="51"/>
        <v>0</v>
      </c>
      <c r="J162" s="108">
        <f t="shared" si="51"/>
        <v>0</v>
      </c>
      <c r="K162" s="108">
        <f t="shared" si="51"/>
        <v>0</v>
      </c>
      <c r="L162" s="108">
        <f t="shared" si="51"/>
        <v>0</v>
      </c>
      <c r="M162" s="108">
        <f t="shared" si="51"/>
        <v>0</v>
      </c>
      <c r="N162" s="108">
        <f t="shared" si="51"/>
        <v>0</v>
      </c>
      <c r="O162" s="108">
        <f t="shared" si="51"/>
        <v>0</v>
      </c>
      <c r="P162" s="83">
        <f t="shared" si="51"/>
        <v>0</v>
      </c>
      <c r="Q162" s="1"/>
      <c r="R162" s="1"/>
      <c r="S162" s="1"/>
    </row>
    <row r="163" spans="1:19" ht="33.75">
      <c r="A163" s="208" t="s">
        <v>197</v>
      </c>
      <c r="B163" s="19" t="s">
        <v>92</v>
      </c>
      <c r="C163" s="16" t="s">
        <v>93</v>
      </c>
      <c r="D163" s="77">
        <f t="shared" si="47"/>
        <v>0</v>
      </c>
      <c r="E163" s="109"/>
      <c r="F163" s="76">
        <f t="shared" si="48"/>
        <v>0</v>
      </c>
      <c r="G163" s="109"/>
      <c r="H163" s="102"/>
      <c r="I163" s="103"/>
      <c r="J163" s="102"/>
      <c r="K163" s="102"/>
      <c r="L163" s="102"/>
      <c r="M163" s="102"/>
      <c r="N163" s="102"/>
      <c r="O163" s="102"/>
      <c r="P163" s="104"/>
      <c r="Q163" s="46"/>
      <c r="R163" s="46"/>
      <c r="S163" s="46"/>
    </row>
    <row r="164" spans="1:19" ht="22.5">
      <c r="A164" s="184" t="s">
        <v>198</v>
      </c>
      <c r="B164" s="15" t="s">
        <v>94</v>
      </c>
      <c r="C164" s="16" t="s">
        <v>95</v>
      </c>
      <c r="D164" s="70">
        <f t="shared" si="47"/>
        <v>0</v>
      </c>
      <c r="E164" s="112"/>
      <c r="F164" s="76">
        <f t="shared" si="48"/>
        <v>0</v>
      </c>
      <c r="G164" s="112"/>
      <c r="H164" s="105"/>
      <c r="I164" s="106"/>
      <c r="J164" s="105"/>
      <c r="K164" s="105"/>
      <c r="L164" s="105"/>
      <c r="M164" s="105"/>
      <c r="N164" s="105"/>
      <c r="O164" s="105"/>
      <c r="P164" s="107"/>
      <c r="Q164" s="1"/>
      <c r="R164" s="1"/>
      <c r="S164" s="1"/>
    </row>
    <row r="165" spans="1:19" ht="22.5">
      <c r="A165" s="203" t="s">
        <v>96</v>
      </c>
      <c r="B165" s="17" t="s">
        <v>74</v>
      </c>
      <c r="C165" s="18"/>
      <c r="D165" s="70">
        <f t="shared" si="47"/>
        <v>541563.06</v>
      </c>
      <c r="E165" s="108">
        <f>E166-E167</f>
        <v>0</v>
      </c>
      <c r="F165" s="76">
        <f t="shared" si="48"/>
        <v>541563.06</v>
      </c>
      <c r="G165" s="108">
        <f aca="true" t="shared" si="52" ref="G165:P165">G166-G167</f>
        <v>0</v>
      </c>
      <c r="H165" s="108">
        <f t="shared" si="52"/>
        <v>0</v>
      </c>
      <c r="I165" s="108">
        <f t="shared" si="52"/>
        <v>0</v>
      </c>
      <c r="J165" s="108">
        <f t="shared" si="52"/>
        <v>0</v>
      </c>
      <c r="K165" s="108">
        <f t="shared" si="52"/>
        <v>0</v>
      </c>
      <c r="L165" s="108">
        <f t="shared" si="52"/>
        <v>0</v>
      </c>
      <c r="M165" s="108">
        <f t="shared" si="52"/>
        <v>312404.23</v>
      </c>
      <c r="N165" s="108">
        <f t="shared" si="52"/>
        <v>0</v>
      </c>
      <c r="O165" s="108">
        <f t="shared" si="52"/>
        <v>229158.83</v>
      </c>
      <c r="P165" s="83">
        <f t="shared" si="52"/>
        <v>0</v>
      </c>
      <c r="Q165" s="1"/>
      <c r="R165" s="1"/>
      <c r="S165" s="1"/>
    </row>
    <row r="166" spans="1:19" ht="22.5">
      <c r="A166" s="184" t="s">
        <v>115</v>
      </c>
      <c r="B166" s="19" t="s">
        <v>97</v>
      </c>
      <c r="C166" s="16" t="s">
        <v>98</v>
      </c>
      <c r="D166" s="76">
        <f t="shared" si="47"/>
        <v>422193986.44</v>
      </c>
      <c r="E166" s="90"/>
      <c r="F166" s="76">
        <f t="shared" si="48"/>
        <v>422193986.44</v>
      </c>
      <c r="G166" s="90"/>
      <c r="H166" s="90"/>
      <c r="I166" s="91"/>
      <c r="J166" s="90"/>
      <c r="K166" s="90"/>
      <c r="L166" s="90"/>
      <c r="M166" s="90">
        <v>322004860.12</v>
      </c>
      <c r="N166" s="90">
        <v>55566671.29</v>
      </c>
      <c r="O166" s="90">
        <v>44622455.03</v>
      </c>
      <c r="P166" s="92"/>
      <c r="Q166" s="46"/>
      <c r="R166" s="46"/>
      <c r="S166" s="46"/>
    </row>
    <row r="167" spans="1:19" ht="22.5">
      <c r="A167" s="197" t="s">
        <v>116</v>
      </c>
      <c r="B167" s="15" t="s">
        <v>99</v>
      </c>
      <c r="C167" s="20" t="s">
        <v>100</v>
      </c>
      <c r="D167" s="70">
        <f t="shared" si="47"/>
        <v>421652423.38</v>
      </c>
      <c r="E167" s="93"/>
      <c r="F167" s="70">
        <f t="shared" si="48"/>
        <v>421652423.38</v>
      </c>
      <c r="G167" s="93"/>
      <c r="H167" s="93"/>
      <c r="I167" s="94"/>
      <c r="J167" s="93"/>
      <c r="K167" s="93"/>
      <c r="L167" s="93"/>
      <c r="M167" s="93">
        <v>321692455.89</v>
      </c>
      <c r="N167" s="93">
        <v>55566671.29</v>
      </c>
      <c r="O167" s="93">
        <v>44393296.2</v>
      </c>
      <c r="P167" s="95"/>
      <c r="Q167" s="46"/>
      <c r="R167" s="46"/>
      <c r="S167" s="46"/>
    </row>
    <row r="168" spans="1:19" ht="14.25">
      <c r="A168" s="189" t="s">
        <v>141</v>
      </c>
      <c r="B168" s="19" t="s">
        <v>80</v>
      </c>
      <c r="C168" s="16" t="s">
        <v>135</v>
      </c>
      <c r="D168" s="76">
        <f t="shared" si="47"/>
        <v>277057312</v>
      </c>
      <c r="E168" s="90"/>
      <c r="F168" s="76">
        <f t="shared" si="48"/>
        <v>277057312</v>
      </c>
      <c r="G168" s="90">
        <v>4337600</v>
      </c>
      <c r="H168" s="90"/>
      <c r="I168" s="91"/>
      <c r="J168" s="90"/>
      <c r="K168" s="90"/>
      <c r="L168" s="90"/>
      <c r="M168" s="90">
        <v>274879325</v>
      </c>
      <c r="N168" s="90">
        <v>1517</v>
      </c>
      <c r="O168" s="90">
        <v>6514070</v>
      </c>
      <c r="P168" s="92"/>
      <c r="Q168" s="46"/>
      <c r="R168" s="46"/>
      <c r="S168" s="46"/>
    </row>
    <row r="169" spans="1:16" ht="15" thickBot="1">
      <c r="A169" s="203" t="s">
        <v>142</v>
      </c>
      <c r="B169" s="137" t="s">
        <v>85</v>
      </c>
      <c r="C169" s="138" t="s">
        <v>135</v>
      </c>
      <c r="D169" s="145">
        <f t="shared" si="47"/>
        <v>391517.64</v>
      </c>
      <c r="E169" s="146"/>
      <c r="F169" s="145">
        <f t="shared" si="48"/>
        <v>391517.64</v>
      </c>
      <c r="G169" s="146"/>
      <c r="H169" s="146"/>
      <c r="I169" s="147"/>
      <c r="J169" s="146"/>
      <c r="K169" s="146"/>
      <c r="L169" s="146"/>
      <c r="M169" s="146">
        <v>294640.08</v>
      </c>
      <c r="N169" s="146"/>
      <c r="O169" s="146">
        <v>96877.56</v>
      </c>
      <c r="P169" s="148"/>
    </row>
    <row r="170" ht="14.25">
      <c r="P170" s="29"/>
    </row>
    <row r="171" ht="15" thickBot="1">
      <c r="P171" s="29"/>
    </row>
    <row r="172" spans="2:8" ht="48" customHeight="1" thickBot="1" thickTop="1">
      <c r="B172" s="212"/>
      <c r="C172" s="253"/>
      <c r="D172" s="245"/>
      <c r="E172" s="245"/>
      <c r="F172" s="251" t="s">
        <v>211</v>
      </c>
      <c r="G172" s="251"/>
      <c r="H172" s="252"/>
    </row>
    <row r="173" spans="3:8" ht="3.75" customHeight="1" thickBot="1" thickTop="1">
      <c r="C173" s="245"/>
      <c r="D173" s="245"/>
      <c r="E173" s="245"/>
      <c r="F173" s="246"/>
      <c r="G173" s="246"/>
      <c r="H173" s="246"/>
    </row>
    <row r="174" spans="3:8" ht="15" thickTop="1">
      <c r="C174" s="241" t="s">
        <v>212</v>
      </c>
      <c r="D174" s="242"/>
      <c r="E174" s="242"/>
      <c r="F174" s="243" t="s">
        <v>236</v>
      </c>
      <c r="G174" s="243"/>
      <c r="H174" s="244"/>
    </row>
    <row r="175" spans="3:8" ht="14.25">
      <c r="C175" s="235" t="s">
        <v>213</v>
      </c>
      <c r="D175" s="236"/>
      <c r="E175" s="236"/>
      <c r="F175" s="237">
        <v>44979</v>
      </c>
      <c r="G175" s="237"/>
      <c r="H175" s="238"/>
    </row>
    <row r="176" spans="3:8" ht="14.25">
      <c r="C176" s="235" t="s">
        <v>214</v>
      </c>
      <c r="D176" s="236"/>
      <c r="E176" s="236"/>
      <c r="F176" s="239" t="s">
        <v>234</v>
      </c>
      <c r="G176" s="239"/>
      <c r="H176" s="240"/>
    </row>
    <row r="177" spans="3:8" ht="14.25">
      <c r="C177" s="235" t="s">
        <v>215</v>
      </c>
      <c r="D177" s="236"/>
      <c r="E177" s="236"/>
      <c r="F177" s="239" t="s">
        <v>233</v>
      </c>
      <c r="G177" s="239"/>
      <c r="H177" s="240"/>
    </row>
    <row r="178" spans="3:8" ht="14.25">
      <c r="C178" s="235" t="s">
        <v>216</v>
      </c>
      <c r="D178" s="236"/>
      <c r="E178" s="236"/>
      <c r="F178" s="239" t="s">
        <v>232</v>
      </c>
      <c r="G178" s="239"/>
      <c r="H178" s="240"/>
    </row>
    <row r="179" spans="3:8" ht="14.25">
      <c r="C179" s="235" t="s">
        <v>217</v>
      </c>
      <c r="D179" s="236"/>
      <c r="E179" s="236"/>
      <c r="F179" s="237">
        <v>44676</v>
      </c>
      <c r="G179" s="237"/>
      <c r="H179" s="238"/>
    </row>
    <row r="180" spans="3:8" ht="14.25">
      <c r="C180" s="235" t="s">
        <v>218</v>
      </c>
      <c r="D180" s="236"/>
      <c r="E180" s="236"/>
      <c r="F180" s="237">
        <v>45126</v>
      </c>
      <c r="G180" s="237"/>
      <c r="H180" s="238"/>
    </row>
    <row r="181" spans="3:8" ht="14.25">
      <c r="C181" s="235" t="s">
        <v>219</v>
      </c>
      <c r="D181" s="236"/>
      <c r="E181" s="236"/>
      <c r="F181" s="239" t="s">
        <v>235</v>
      </c>
      <c r="G181" s="239"/>
      <c r="H181" s="240"/>
    </row>
    <row r="182" spans="3:8" ht="15.75" customHeight="1" thickBot="1">
      <c r="C182" s="229" t="s">
        <v>220</v>
      </c>
      <c r="D182" s="230"/>
      <c r="E182" s="230"/>
      <c r="F182" s="231"/>
      <c r="G182" s="231"/>
      <c r="H182" s="232"/>
    </row>
    <row r="183" spans="3:8" ht="15.75" thickBot="1" thickTop="1">
      <c r="C183" s="233"/>
      <c r="D183" s="233"/>
      <c r="E183" s="233"/>
      <c r="F183" s="234"/>
      <c r="G183" s="234"/>
      <c r="H183" s="234"/>
    </row>
    <row r="184" spans="3:8" ht="15" thickTop="1">
      <c r="C184" s="241" t="s">
        <v>212</v>
      </c>
      <c r="D184" s="242"/>
      <c r="E184" s="242"/>
      <c r="F184" s="243" t="s">
        <v>240</v>
      </c>
      <c r="G184" s="243"/>
      <c r="H184" s="244"/>
    </row>
    <row r="185" spans="3:8" ht="14.25">
      <c r="C185" s="235" t="s">
        <v>213</v>
      </c>
      <c r="D185" s="236"/>
      <c r="E185" s="236"/>
      <c r="F185" s="237">
        <v>44979</v>
      </c>
      <c r="G185" s="237"/>
      <c r="H185" s="238"/>
    </row>
    <row r="186" spans="3:8" ht="14.25">
      <c r="C186" s="235" t="s">
        <v>214</v>
      </c>
      <c r="D186" s="236"/>
      <c r="E186" s="236"/>
      <c r="F186" s="239" t="s">
        <v>238</v>
      </c>
      <c r="G186" s="239"/>
      <c r="H186" s="240"/>
    </row>
    <row r="187" spans="3:8" ht="14.25">
      <c r="C187" s="235" t="s">
        <v>215</v>
      </c>
      <c r="D187" s="236"/>
      <c r="E187" s="236"/>
      <c r="F187" s="239" t="s">
        <v>233</v>
      </c>
      <c r="G187" s="239"/>
      <c r="H187" s="240"/>
    </row>
    <row r="188" spans="3:8" ht="14.25">
      <c r="C188" s="235" t="s">
        <v>216</v>
      </c>
      <c r="D188" s="236"/>
      <c r="E188" s="236"/>
      <c r="F188" s="239" t="s">
        <v>237</v>
      </c>
      <c r="G188" s="239"/>
      <c r="H188" s="240"/>
    </row>
    <row r="189" spans="3:8" ht="14.25">
      <c r="C189" s="235" t="s">
        <v>217</v>
      </c>
      <c r="D189" s="236"/>
      <c r="E189" s="236"/>
      <c r="F189" s="237">
        <v>44911</v>
      </c>
      <c r="G189" s="237"/>
      <c r="H189" s="238"/>
    </row>
    <row r="190" spans="3:8" ht="14.25">
      <c r="C190" s="235" t="s">
        <v>218</v>
      </c>
      <c r="D190" s="236"/>
      <c r="E190" s="236"/>
      <c r="F190" s="237">
        <v>45361</v>
      </c>
      <c r="G190" s="237"/>
      <c r="H190" s="238"/>
    </row>
    <row r="191" spans="3:8" ht="14.25">
      <c r="C191" s="235" t="s">
        <v>219</v>
      </c>
      <c r="D191" s="236"/>
      <c r="E191" s="236"/>
      <c r="F191" s="239" t="s">
        <v>239</v>
      </c>
      <c r="G191" s="239"/>
      <c r="H191" s="240"/>
    </row>
    <row r="192" spans="3:8" ht="15.75" customHeight="1" thickBot="1">
      <c r="C192" s="229" t="s">
        <v>220</v>
      </c>
      <c r="D192" s="230"/>
      <c r="E192" s="230"/>
      <c r="F192" s="231"/>
      <c r="G192" s="231"/>
      <c r="H192" s="232"/>
    </row>
    <row r="193" spans="3:8" ht="15" thickTop="1">
      <c r="C193" s="233"/>
      <c r="D193" s="233"/>
      <c r="E193" s="233"/>
      <c r="F193" s="234"/>
      <c r="G193" s="234"/>
      <c r="H193" s="234"/>
    </row>
  </sheetData>
  <sheetProtection/>
  <mergeCells count="48">
    <mergeCell ref="C173:E173"/>
    <mergeCell ref="F173:H173"/>
    <mergeCell ref="A1:M1"/>
    <mergeCell ref="B7:M7"/>
    <mergeCell ref="F3:H3"/>
    <mergeCell ref="B6:M6"/>
    <mergeCell ref="F172:H172"/>
    <mergeCell ref="C172:E172"/>
    <mergeCell ref="C176:E176"/>
    <mergeCell ref="F176:H176"/>
    <mergeCell ref="C177:E177"/>
    <mergeCell ref="F177:H177"/>
    <mergeCell ref="C174:E174"/>
    <mergeCell ref="F174:H174"/>
    <mergeCell ref="C175:E175"/>
    <mergeCell ref="F175:H175"/>
    <mergeCell ref="C180:E180"/>
    <mergeCell ref="F180:H180"/>
    <mergeCell ref="C181:E181"/>
    <mergeCell ref="F181:H181"/>
    <mergeCell ref="C178:E178"/>
    <mergeCell ref="F178:H178"/>
    <mergeCell ref="C179:E179"/>
    <mergeCell ref="F179:H179"/>
    <mergeCell ref="C184:E184"/>
    <mergeCell ref="F184:H184"/>
    <mergeCell ref="C185:E185"/>
    <mergeCell ref="F185:H185"/>
    <mergeCell ref="C182:E182"/>
    <mergeCell ref="F182:H182"/>
    <mergeCell ref="C183:E183"/>
    <mergeCell ref="F183:H183"/>
    <mergeCell ref="C188:E188"/>
    <mergeCell ref="F188:H188"/>
    <mergeCell ref="C189:E189"/>
    <mergeCell ref="F189:H189"/>
    <mergeCell ref="C186:E186"/>
    <mergeCell ref="F186:H186"/>
    <mergeCell ref="C187:E187"/>
    <mergeCell ref="F187:H187"/>
    <mergeCell ref="C192:E192"/>
    <mergeCell ref="F192:H192"/>
    <mergeCell ref="C193:E193"/>
    <mergeCell ref="F193:H193"/>
    <mergeCell ref="C190:E190"/>
    <mergeCell ref="F190:H190"/>
    <mergeCell ref="C191:E191"/>
    <mergeCell ref="F191:H191"/>
  </mergeCells>
  <printOptions/>
  <pageMargins left="0.7086614173228347" right="0.7086614173228347" top="0.7480314960629921" bottom="0.7480314960629921" header="0.31496062992125984" footer="0.31496062992125984"/>
  <pageSetup blackAndWhite="1" fitToHeight="100" horizontalDpi="600" verticalDpi="600" orientation="landscape" paperSize="9" scale="50" r:id="rId2"/>
  <rowBreaks count="4" manualBreakCount="4">
    <brk id="46" max="255" man="1"/>
    <brk id="104" max="255" man="1"/>
    <brk id="131" max="255" man="1"/>
    <brk id="1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2009-02-06T14:59:28Z</dcterms:created>
  <dcterms:modified xsi:type="dcterms:W3CDTF">2023-04-05T13:54:05Z</dcterms:modified>
  <cp:category/>
  <cp:version/>
  <cp:contentType/>
  <cp:contentStatus/>
</cp:coreProperties>
</file>