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1047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<sst xmlns="http://schemas.openxmlformats.org/spreadsheetml/2006/main" count="520" uniqueCount="351">
  <si>
    <t>КОНСОЛИДИРОВАННЫЙ  ОТЧЕТ  О ФИНАНСОВЫХ РЕЗУЛЬТАТАХ ДЕЯТЕЛЬНОСТИ</t>
  </si>
  <si>
    <t>КОДЫ</t>
  </si>
  <si>
    <t xml:space="preserve">                  Форма по ОКУД    </t>
  </si>
  <si>
    <t>0503321</t>
  </si>
  <si>
    <t xml:space="preserve">Дата    </t>
  </si>
  <si>
    <t xml:space="preserve"> по ОКПО   </t>
  </si>
  <si>
    <t>Периодичность:  годовая</t>
  </si>
  <si>
    <t>Единица измерения: руб</t>
  </si>
  <si>
    <t xml:space="preserve"> по ОКЕИ  </t>
  </si>
  <si>
    <t>Код по КОСГУ</t>
  </si>
  <si>
    <t xml:space="preserve">Консолидированный бюджет субъекта Российской Федерации и территориального государственного внебюджетного 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</si>
  <si>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</si>
  <si>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</si>
  <si>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муниципальных районов</t>
  </si>
  <si>
    <t xml:space="preserve">Бюджет территориального государственного внебюджетного фонда </t>
  </si>
  <si>
    <t>Наименование показателя</t>
  </si>
  <si>
    <t>010</t>
  </si>
  <si>
    <t>100</t>
  </si>
  <si>
    <t>020</t>
  </si>
  <si>
    <t>110</t>
  </si>
  <si>
    <t>030</t>
  </si>
  <si>
    <t>120</t>
  </si>
  <si>
    <t>040</t>
  </si>
  <si>
    <t>130</t>
  </si>
  <si>
    <t>050</t>
  </si>
  <si>
    <t>140</t>
  </si>
  <si>
    <t>060</t>
  </si>
  <si>
    <t>150</t>
  </si>
  <si>
    <t>160</t>
  </si>
  <si>
    <t>090</t>
  </si>
  <si>
    <t>170</t>
  </si>
  <si>
    <t>180</t>
  </si>
  <si>
    <t>200</t>
  </si>
  <si>
    <t>210</t>
  </si>
  <si>
    <t>220</t>
  </si>
  <si>
    <t>190</t>
  </si>
  <si>
    <t>230</t>
  </si>
  <si>
    <t>240</t>
  </si>
  <si>
    <t>250</t>
  </si>
  <si>
    <t>260</t>
  </si>
  <si>
    <t>270</t>
  </si>
  <si>
    <t>290</t>
  </si>
  <si>
    <t xml:space="preserve">Налог на прибыль 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</si>
  <si>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</si>
  <si>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</si>
  <si>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</si>
  <si>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</si>
  <si>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</si>
  <si>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</si>
  <si>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</si>
  <si>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</si>
  <si>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</si>
  <si>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Чистое поступление непроизведенных активов</t>
  </si>
  <si>
    <t>350</t>
  </si>
  <si>
    <t>351</t>
  </si>
  <si>
    <t>352</t>
  </si>
  <si>
    <t>430</t>
  </si>
  <si>
    <t>Чистое поступление материальных запасов</t>
  </si>
  <si>
    <t>360</t>
  </si>
  <si>
    <t>361</t>
  </si>
  <si>
    <t>340</t>
  </si>
  <si>
    <t>362</t>
  </si>
  <si>
    <t>440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</si>
  <si>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</si>
  <si>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</si>
  <si>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</si>
  <si>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</si>
  <si>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</si>
  <si>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</si>
  <si>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</si>
  <si>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</si>
  <si>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</si>
  <si>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</si>
  <si>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</si>
  <si>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</si>
  <si>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</si>
  <si>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</si>
  <si>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 xml:space="preserve">Чистое поступление иных финансовых активов 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</si>
  <si>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</si>
  <si>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</si>
  <si>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</si>
  <si>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</si>
  <si>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</si>
  <si>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</si>
  <si>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</si>
  <si>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</si>
  <si>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</si>
  <si>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</si>
  <si>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521</t>
  </si>
  <si>
    <t>710</t>
  </si>
  <si>
    <t>522</t>
  </si>
  <si>
    <t>810</t>
  </si>
  <si>
    <t>531</t>
  </si>
  <si>
    <t>720</t>
  </si>
  <si>
    <t>532</t>
  </si>
  <si>
    <t>820</t>
  </si>
  <si>
    <t xml:space="preserve">Чистое увеличение прочей кредиторской задолженности </t>
  </si>
  <si>
    <t>541</t>
  </si>
  <si>
    <t>730</t>
  </si>
  <si>
    <t>542</t>
  </si>
  <si>
    <t>830</t>
  </si>
  <si>
    <t xml:space="preserve">Наименование финансового органа </t>
  </si>
  <si>
    <t xml:space="preserve">Наименование бюджета </t>
  </si>
  <si>
    <t xml:space="preserve">На </t>
  </si>
  <si>
    <t>Код стро-
ки</t>
  </si>
  <si>
    <t>Суммы, подлежащие исключению в рамках консолидированного бюджета субъекта Российской Федерации
и бюджета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</si>
  <si>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</t>
  </si>
  <si>
    <t>Расходы будущих периодов</t>
  </si>
  <si>
    <t>уменьшение стоимости основных средств</t>
  </si>
  <si>
    <t>Чистое поступление нематериальных активов</t>
  </si>
  <si>
    <t>уменьшение стоимости нематериальных активов</t>
  </si>
  <si>
    <t>уменьшение стоимости непроизведенных активов</t>
  </si>
  <si>
    <t>уменьшение стоимости иных финансовых активов</t>
  </si>
  <si>
    <t>уменьшение прочей дебиторской задолженности</t>
  </si>
  <si>
    <t>увеличение прочей кредиторской задолженности</t>
  </si>
  <si>
    <t>уменьшение прочей кредиторской задолженности</t>
  </si>
  <si>
    <t>370</t>
  </si>
  <si>
    <t>371</t>
  </si>
  <si>
    <t>372</t>
  </si>
  <si>
    <t>Чистое изменение затрат на изготовление готовой продукции, выполнение работ, услуг</t>
  </si>
  <si>
    <t>уменьшение затрат</t>
  </si>
  <si>
    <t xml:space="preserve"> по ОКТМО   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</si>
  <si>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</si>
  <si>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</si>
  <si>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
внутригородских районов</t>
  </si>
  <si>
    <t>Бюджеты городских поселений</t>
  </si>
  <si>
    <t>Бюджеты сельских поселений</t>
  </si>
  <si>
    <t>300</t>
  </si>
  <si>
    <t>301</t>
  </si>
  <si>
    <t>302</t>
  </si>
  <si>
    <t>41X</t>
  </si>
  <si>
    <t>42X</t>
  </si>
  <si>
    <t>43X</t>
  </si>
  <si>
    <t>450</t>
  </si>
  <si>
    <t>x</t>
  </si>
  <si>
    <t>400</t>
  </si>
  <si>
    <t>Чистое поступление ценных бумаг, кроме акций</t>
  </si>
  <si>
    <t>431</t>
  </si>
  <si>
    <t>432</t>
  </si>
  <si>
    <t>Доходы будущих периодов</t>
  </si>
  <si>
    <t>Резервы предстоящих расходов</t>
  </si>
  <si>
    <r>
      <t xml:space="preserve">Налоговые доходы
          </t>
    </r>
    <r>
      <rPr>
        <sz val="8"/>
        <rFont val="Arial"/>
        <family val="2"/>
      </rPr>
      <t>в том числе</t>
    </r>
  </si>
  <si>
    <r>
      <t xml:space="preserve">Доходы от собственности
          </t>
    </r>
    <r>
      <rPr>
        <sz val="8"/>
        <rFont val="Arial"/>
        <family val="2"/>
      </rPr>
      <t>в том числе</t>
    </r>
  </si>
  <si>
    <r>
      <t xml:space="preserve">Доходы от оказания платных услуг (работ), компенсаций затрат
          </t>
    </r>
    <r>
      <rPr>
        <sz val="8"/>
        <rFont val="Arial"/>
        <family val="2"/>
      </rPr>
      <t>в том числе</t>
    </r>
  </si>
  <si>
    <r>
      <t xml:space="preserve">Штрафы, пени, неустойки, возмещение ущерба
          </t>
    </r>
    <r>
      <rPr>
        <sz val="8"/>
        <rFont val="Arial"/>
        <family val="2"/>
      </rPr>
      <t>в том числе</t>
    </r>
  </si>
  <si>
    <r>
      <t xml:space="preserve">Безвозмездные денежные поступления текущего характера
          </t>
    </r>
    <r>
      <rPr>
        <sz val="8"/>
        <rFont val="Arial"/>
        <family val="2"/>
      </rPr>
      <t>в том числе</t>
    </r>
  </si>
  <si>
    <t>070</t>
  </si>
  <si>
    <r>
      <t xml:space="preserve">Безвозмездные денежные поступления капитального характера
          </t>
    </r>
    <r>
      <rPr>
        <sz val="8"/>
        <rFont val="Arial"/>
        <family val="2"/>
      </rPr>
      <t>в том числе</t>
    </r>
  </si>
  <si>
    <r>
      <t xml:space="preserve">Доходы от операций с активами
  </t>
    </r>
    <r>
      <rPr>
        <sz val="8"/>
        <rFont val="Arial"/>
        <family val="2"/>
      </rPr>
      <t xml:space="preserve">        в том числе</t>
    </r>
  </si>
  <si>
    <r>
      <t xml:space="preserve">Безвозмездные неденежные поступления в сектор государственного управления
          </t>
    </r>
    <r>
      <rPr>
        <sz val="8"/>
        <rFont val="Arial"/>
        <family val="2"/>
      </rPr>
      <t>в том числе</t>
    </r>
  </si>
  <si>
    <r>
      <t xml:space="preserve">Оплата труда и начисления на выплаты по оплате труда
          </t>
    </r>
    <r>
      <rPr>
        <sz val="8"/>
        <rFont val="Arial"/>
        <family val="2"/>
      </rPr>
      <t>в том числе</t>
    </r>
  </si>
  <si>
    <r>
      <t xml:space="preserve">Оплата работ, услуг
   </t>
    </r>
    <r>
      <rPr>
        <sz val="8"/>
        <rFont val="Arial"/>
        <family val="2"/>
      </rPr>
      <t xml:space="preserve">       в том числе</t>
    </r>
  </si>
  <si>
    <r>
      <t xml:space="preserve">Обслуживание государственного (муниципального) долга
          </t>
    </r>
    <r>
      <rPr>
        <sz val="8"/>
        <rFont val="Arial"/>
        <family val="2"/>
      </rPr>
      <t>в том числе</t>
    </r>
  </si>
  <si>
    <r>
      <t xml:space="preserve">Безвозмездные денежные перечисления текущего характера организациям
       </t>
    </r>
    <r>
      <rPr>
        <sz val="8"/>
        <rFont val="Arial"/>
        <family val="2"/>
      </rPr>
      <t xml:space="preserve">   в том числе</t>
    </r>
  </si>
  <si>
    <r>
      <t xml:space="preserve">Безвозмездные перечисления бюджетам
</t>
    </r>
    <r>
      <rPr>
        <sz val="8"/>
        <rFont val="Arial"/>
        <family val="2"/>
      </rPr>
      <t xml:space="preserve">          в том числе</t>
    </r>
  </si>
  <si>
    <r>
      <t xml:space="preserve">Социальное обеспечение
          </t>
    </r>
    <r>
      <rPr>
        <sz val="8"/>
        <rFont val="Arial"/>
        <family val="2"/>
      </rPr>
      <t>в том числе</t>
    </r>
  </si>
  <si>
    <r>
      <t xml:space="preserve">Расходы по операциям с активами
  </t>
    </r>
    <r>
      <rPr>
        <sz val="8"/>
        <rFont val="Arial"/>
        <family val="2"/>
      </rPr>
      <t xml:space="preserve">        в том числе </t>
    </r>
  </si>
  <si>
    <t>280</t>
  </si>
  <si>
    <r>
      <t xml:space="preserve">Безвозмездные перечисления капитального характера организациям
          </t>
    </r>
    <r>
      <rPr>
        <sz val="8"/>
        <rFont val="Arial"/>
        <family val="2"/>
      </rPr>
      <t xml:space="preserve">в том числе </t>
    </r>
  </si>
  <si>
    <r>
      <t xml:space="preserve">Прочие расходы
          </t>
    </r>
    <r>
      <rPr>
        <sz val="8"/>
        <rFont val="Arial"/>
        <family val="2"/>
      </rPr>
      <t xml:space="preserve">в том числе </t>
    </r>
  </si>
  <si>
    <t xml:space="preserve">Чистое поступление основных средств </t>
  </si>
  <si>
    <t>в том числе
увеличение стоимости основных средств</t>
  </si>
  <si>
    <t>в том числе
увеличение стоимости нематериальных активов</t>
  </si>
  <si>
    <t>в том числе
увеличение стоимости непроизведенных активов</t>
  </si>
  <si>
    <t>в том числе
увеличение стоимости материальных запасов
в том числе</t>
  </si>
  <si>
    <t>уменьшение стоимости материальных запасов
в том числе</t>
  </si>
  <si>
    <t>в том числе
увеличение затрат</t>
  </si>
  <si>
    <t>391</t>
  </si>
  <si>
    <t>392</t>
  </si>
  <si>
    <t>Чистое поступление денежных средств и их эквивалентов</t>
  </si>
  <si>
    <t>в том числе
поступление денежных средств и их эквивалентов</t>
  </si>
  <si>
    <t>выбытия денежных средств и их эквивалентов</t>
  </si>
  <si>
    <t>в том числе
увеличение стоимости ценных бумаг, кроме акций и иных финансовых инструментов</t>
  </si>
  <si>
    <t>уменьшение стоимости ценных бумаг, кроме акций и иных финансовых инструментов</t>
  </si>
  <si>
    <t>451</t>
  </si>
  <si>
    <t>452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</si>
  <si>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</si>
  <si>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</si>
  <si>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в том числе
увеличение стоимости акций и иных финансовых инструментов</t>
  </si>
  <si>
    <t>Чистое предоставление заимствований</t>
  </si>
  <si>
    <t>в том числе
увеличение задолженности по предоставленным заимствованиям</t>
  </si>
  <si>
    <t>уменьшение задолженности по предоставленным заимствованиям</t>
  </si>
  <si>
    <t>в том числе
увеличение стоимости иных финансовых активов</t>
  </si>
  <si>
    <t>Чистое увеличение прочей дебиторской задолженности</t>
  </si>
  <si>
    <t>в том числе
увеличение прочей дебиторской задолженности</t>
  </si>
  <si>
    <t>Чистое увеличение задолженности по внутренним привлеченным заимствованиям</t>
  </si>
  <si>
    <t>в том числе
увеличение задолженности по внутренним привлеченным заимствованиям</t>
  </si>
  <si>
    <t>уменьшение задолженности по внутренним привлеченным заимствованиям</t>
  </si>
  <si>
    <t>Чистое увеличение задолженности по внешним привлеченным заимствованиям</t>
  </si>
  <si>
    <t>в том числе
увеличение задолженности по внешним привлеченным заимствованиям</t>
  </si>
  <si>
    <t>уменьшение задолженности по внешним привлеченным заимствованиям</t>
  </si>
  <si>
    <t xml:space="preserve">
x</t>
  </si>
  <si>
    <t>Чистое поступление прав пользования</t>
  </si>
  <si>
    <t>в том числе
увеличение стоимости прав пользования</t>
  </si>
  <si>
    <t>уменьшение стоимости прав пользования</t>
  </si>
  <si>
    <t>35Х</t>
  </si>
  <si>
    <t>45Х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</si>
  <si>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</si>
  <si>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</si>
  <si>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</si>
  <si>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</si>
  <si>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</si>
  <si>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</si>
  <si>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</si>
  <si>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</si>
  <si>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</si>
  <si>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Бюджеты 
городских округов</t>
  </si>
  <si>
    <t>Бюджеты муниципальных округов</t>
  </si>
  <si>
    <t>Форма 0503321 с.2</t>
  </si>
  <si>
    <t>Форма 0503321 с.3</t>
  </si>
  <si>
    <t>Форма 0503321 с.4</t>
  </si>
  <si>
    <t>Форма 0503321 с.5</t>
  </si>
  <si>
    <r>
      <t xml:space="preserve">Прочие доходы
          </t>
    </r>
    <r>
      <rPr>
        <sz val="8"/>
        <rFont val="Arial"/>
        <family val="2"/>
      </rPr>
      <t>в том числе:</t>
    </r>
  </si>
  <si>
    <t>380</t>
  </si>
  <si>
    <t>381</t>
  </si>
  <si>
    <t>382</t>
  </si>
  <si>
    <t>Чистое поступление биологических активов</t>
  </si>
  <si>
    <t>в том числе
увеличение стоимости биологических активов</t>
  </si>
  <si>
    <t>уменьшение стоимости биологических активов</t>
  </si>
  <si>
    <t>395</t>
  </si>
  <si>
    <t>396</t>
  </si>
  <si>
    <t>397</t>
  </si>
  <si>
    <t>Чистое изменение затрат на биотрансформацию</t>
  </si>
  <si>
    <t xml:space="preserve"> в том числе:
увеличение затрат</t>
  </si>
  <si>
    <r>
      <t xml:space="preserve">Операции с нефинансовыми активами
</t>
    </r>
    <r>
      <rPr>
        <sz val="8"/>
        <rFont val="Arial"/>
        <family val="2"/>
      </rPr>
      <t>(стр. 320 + стр. 330 + стр. 350 + стр. 360 + стр.  370 + стр. 380 + стр. 390 + стр. 395 + стр. 400)</t>
    </r>
  </si>
  <si>
    <r>
      <t xml:space="preserve">Доходы </t>
    </r>
    <r>
      <rPr>
        <sz val="8"/>
        <rFont val="Arial"/>
        <family val="2"/>
      </rPr>
      <t>( стр. 020 + стр. 030 + стр. 040 +стр. 050 + стр. 060 +стр. 070 + стр. 090 + стр. 100 + стр. 110)</t>
    </r>
  </si>
  <si>
    <r>
      <t xml:space="preserve">Расходы </t>
    </r>
    <r>
      <rPr>
        <sz val="8"/>
        <rFont val="Arial"/>
        <family val="2"/>
      </rPr>
      <t>(стр. 160 + стр. 170 + стр. 190 + стр. 210 + стр. 230 + стр. 240 + стр. 250 +стр. 260 +стр. 270)</t>
    </r>
  </si>
  <si>
    <r>
      <t xml:space="preserve">Чистый операционный результат
</t>
    </r>
    <r>
      <rPr>
        <sz val="8"/>
        <rFont val="Arial"/>
        <family val="2"/>
      </rPr>
      <t>(стр. 301 - стр. 302); (стр. 310 + стр. 410)</t>
    </r>
  </si>
  <si>
    <t>Операционный результат до налогообложения
(стр. 010 - стр. 150)</t>
  </si>
  <si>
    <r>
      <t xml:space="preserve">Операции с финансовыми активами и обязательствами </t>
    </r>
    <r>
      <rPr>
        <sz val="8"/>
        <rFont val="Arial"/>
        <family val="2"/>
      </rPr>
      <t>(стр. 420 - стр. 510)</t>
    </r>
  </si>
  <si>
    <r>
      <rPr>
        <b/>
        <sz val="8"/>
        <rFont val="Arial"/>
        <family val="2"/>
      </rPr>
      <t>Операции с финансовыми активами</t>
    </r>
    <r>
      <rPr>
        <sz val="8"/>
        <rFont val="Arial"/>
        <family val="2"/>
      </rPr>
      <t xml:space="preserve">
(стр. 430 + стр. 440 + стр. 450 + стр. 460 + стр. 470 + стр. 480)</t>
    </r>
  </si>
  <si>
    <r>
      <t xml:space="preserve">Операции с обязательствами
</t>
    </r>
    <r>
      <rPr>
        <sz val="8"/>
        <rFont val="Arial"/>
        <family val="2"/>
      </rPr>
      <t>(стр. 520 + стр. 530 + стр. 540 + стр. 550 + стр. 560)</t>
    </r>
  </si>
  <si>
    <t>Документ подписан ЭП:</t>
  </si>
  <si>
    <t>Бюджет Шимского муниципального района</t>
  </si>
  <si>
    <t>01 января 2024 г.</t>
  </si>
  <si>
    <t>02290539</t>
  </si>
  <si>
    <t>Комитет финансов Администрации Шимского муниципального района</t>
  </si>
  <si>
    <t>5319000452</t>
  </si>
  <si>
    <t>ГОД</t>
  </si>
  <si>
    <t>5</t>
  </si>
  <si>
    <t>01.01.2024</t>
  </si>
  <si>
    <t>3</t>
  </si>
  <si>
    <t>792</t>
  </si>
  <si>
    <t>500</t>
  </si>
  <si>
    <t>49655000</t>
  </si>
  <si>
    <t>46X</t>
  </si>
  <si>
    <t>Симонян Алёна Евгеньевна</t>
  </si>
  <si>
    <t>Казначейство России</t>
  </si>
  <si>
    <t>4E09AF15E4074430030F0C5577BCB4B5</t>
  </si>
  <si>
    <t>8D8827C29EBB12F1C598445513D4168615456A5A</t>
  </si>
  <si>
    <t>KFSHIMSK</t>
  </si>
  <si>
    <t>Яковлева Марина Владимировна</t>
  </si>
  <si>
    <t>00E8657DA18C9584CF075634C82C4262AE</t>
  </si>
  <si>
    <t>1DCE28C9C47A69950AAE8702D425EFF722960207</t>
  </si>
  <si>
    <t>KFSHIMSK1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</si>
  <si>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</si>
  <si>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</si>
  <si>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</si>
  <si>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</si>
  <si>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293</t>
  </si>
  <si>
    <t>Штрафы за нарушение законодательства о закупках и нарушение условий контрактов (договоров)</t>
  </si>
  <si>
    <t>295</t>
  </si>
  <si>
    <t>Другие экономические санкции</t>
  </si>
  <si>
    <t>296</t>
  </si>
  <si>
    <t>Иные выплаты текущего характера физическим лицам</t>
  </si>
  <si>
    <t>297</t>
  </si>
  <si>
    <t>Иные выплаты текущего характера организациям</t>
  </si>
  <si>
    <t>Безвозмездные перечисления капитального характера государственным (муниципальным) учреждениям</t>
  </si>
  <si>
    <t>281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</si>
  <si>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</si>
  <si>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286</t>
  </si>
  <si>
    <t>Амортизация</t>
  </si>
  <si>
    <t>271</t>
  </si>
  <si>
    <t>Расходование материальных запасов</t>
  </si>
  <si>
    <t>272</t>
  </si>
  <si>
    <t>Пособия по социальной помощи населению в денежной форме</t>
  </si>
  <si>
    <t>262</t>
  </si>
  <si>
    <t>Пенсии, пособия, выплачиваемые работодателями, нанимателями бывшим работникам в денежной форме</t>
  </si>
  <si>
    <t>264</t>
  </si>
  <si>
    <t>Социальные пособия и компенсации персоналу в денежной форме</t>
  </si>
  <si>
    <t>266</t>
  </si>
  <si>
    <t>Перечисления текущего характера другим бюджетам бюджетной системы Российской Федерации</t>
  </si>
  <si>
    <t>251</t>
  </si>
  <si>
    <t>Перечисления капитального характера другим бюджетам бюджетной системы Российской Федерации</t>
  </si>
  <si>
    <t>254</t>
  </si>
  <si>
    <t>Безвозмездные перечисления (передачи) текущего характера сектора государственного управления</t>
  </si>
  <si>
    <t>241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</si>
  <si>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</si>
  <si>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245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</si>
  <si>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</si>
  <si>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246</t>
  </si>
  <si>
    <t>Обслуживание внутреннего долга</t>
  </si>
  <si>
    <t>231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</si>
  <si>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</si>
  <si>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</si>
  <si>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</si>
  <si>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</si>
  <si>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</si>
  <si>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</si>
  <si>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</si>
  <si>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</si>
  <si>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</si>
  <si>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</si>
  <si>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</si>
  <si>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</si>
  <si>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</si>
  <si>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</si>
  <si>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</si>
  <si>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</si>
  <si>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</si>
  <si>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</si>
  <si>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</si>
  <si>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</si>
  <si>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</si>
  <si>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</si>
  <si>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</si>
  <si>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</si>
  <si>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Прочие неденежные безвозмездные поступления</t>
  </si>
  <si>
    <t>199</t>
  </si>
  <si>
    <t>Доходы от выбытия активов</t>
  </si>
  <si>
    <t>172</t>
  </si>
  <si>
    <t>Чрезвычайные доходы от операций с активами</t>
  </si>
  <si>
    <t>173</t>
  </si>
  <si>
    <t>Доходы от оценки активов и обязательств</t>
  </si>
  <si>
    <t>176</t>
  </si>
  <si>
    <t>Поступления капитального характера от других бюджетов бюджетной системы Российской Федерации</t>
  </si>
  <si>
    <t>161</t>
  </si>
  <si>
    <t>Поступления текущего характера от других бюджетов бюджетной системы Российской Федерации</t>
  </si>
  <si>
    <t>151</t>
  </si>
  <si>
    <t>Поступления текущего характера в бюджеты бюджетной системы Российской Федерации от бюджетных и автономных учреждений</t>
  </si>
  <si>
    <t>153</t>
  </si>
  <si>
    <t>Поступления текущего характера от организаций государственного сектора</t>
  </si>
  <si>
    <t>154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</si>
  <si>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</si>
  <si>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</si>
  <si>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Страховые возмещения</t>
  </si>
  <si>
    <t>143</t>
  </si>
  <si>
    <t>Прочие доходы от сумм принудительного изъятия</t>
  </si>
  <si>
    <t>145</t>
  </si>
  <si>
    <t>Доходы от компенсации затрат</t>
  </si>
  <si>
    <t>134</t>
  </si>
  <si>
    <t>Доходы от операционной аренды</t>
  </si>
  <si>
    <t>121</t>
  </si>
  <si>
    <t>Платежи при пользовании природными ресурсами</t>
  </si>
  <si>
    <t>123</t>
  </si>
  <si>
    <t>Иные доходы от собственности</t>
  </si>
  <si>
    <t>129</t>
  </si>
  <si>
    <t>Налоги</t>
  </si>
  <si>
    <t>111</t>
  </si>
  <si>
    <t>Государственная пошлина, сборы</t>
  </si>
  <si>
    <t>112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</si>
</sst>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[$-FC19]d\ mmmm\ yyyy\ &quot;г.&quot;"/>
    <numFmt numFmtId="176" formatCode="#,##0.00_ ;\-#,##0.00\ "/>
  </numFmts>
  <fonts count="37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name val="Arial Cyr"/>
      <family val="0"/>
    </font>
    <font>
      <i/>
      <sz val="12"/>
      <name val="Arial Cyr"/>
      <family val="0"/>
    </font>
    <font>
      <b/>
      <i/>
      <sz val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u val="single"/>
      <sz val="11"/>
      <color theme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lightGray">
        <bgColor indexed="4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9" fillId="0" borderId="0" xfId="89" applyFo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0" xfId="89" applyFont="1" applyAlignment="1" applyProtection="1">
      <alignment horizontal="left"/>
      <protection/>
    </xf>
    <xf numFmtId="0" fontId="19" fillId="0" borderId="0" xfId="89" applyFont="1" applyAlignment="1" applyProtection="1">
      <alignment horizontal="left"/>
      <protection/>
    </xf>
    <xf numFmtId="0" fontId="19" fillId="0" borderId="0" xfId="89" applyFont="1" applyAlignment="1" applyProtection="1">
      <alignment horizontal="right"/>
      <protection/>
    </xf>
    <xf numFmtId="0" fontId="19" fillId="0" borderId="0" xfId="89" applyFont="1" applyAlignment="1" applyProtection="1">
      <alignment/>
      <protection/>
    </xf>
    <xf numFmtId="0" fontId="19" fillId="0" borderId="0" xfId="89" applyFont="1" applyBorder="1" applyAlignment="1" applyProtection="1">
      <alignment horizontal="center"/>
      <protection/>
    </xf>
    <xf numFmtId="49" fontId="19" fillId="0" borderId="0" xfId="89" applyNumberFormat="1" applyFont="1" applyBorder="1" applyProtection="1">
      <alignment/>
      <protection/>
    </xf>
    <xf numFmtId="0" fontId="19" fillId="0" borderId="0" xfId="89" applyFont="1" applyBorder="1" applyAlignment="1" applyProtection="1">
      <alignment horizontal="right"/>
      <protection/>
    </xf>
    <xf numFmtId="0" fontId="19" fillId="0" borderId="0" xfId="89" applyFont="1" applyFill="1" applyAlignment="1" applyProtection="1">
      <alignment horizontal="left"/>
      <protection/>
    </xf>
    <xf numFmtId="0" fontId="19" fillId="0" borderId="0" xfId="89" applyFont="1" applyAlignment="1" applyProtection="1">
      <alignment horizontal="centerContinuous"/>
      <protection/>
    </xf>
    <xf numFmtId="0" fontId="22" fillId="0" borderId="0" xfId="0" applyFont="1" applyAlignment="1" applyProtection="1">
      <alignment/>
      <protection/>
    </xf>
    <xf numFmtId="49" fontId="21" fillId="8" borderId="10" xfId="89" applyNumberFormat="1" applyFont="1" applyFill="1" applyBorder="1" applyAlignment="1" applyProtection="1">
      <alignment horizontal="center"/>
      <protection/>
    </xf>
    <xf numFmtId="49" fontId="21" fillId="8" borderId="11" xfId="89" applyNumberFormat="1" applyFont="1" applyFill="1" applyBorder="1" applyAlignment="1" applyProtection="1">
      <alignment horizontal="center"/>
      <protection/>
    </xf>
    <xf numFmtId="49" fontId="21" fillId="0" borderId="12" xfId="89" applyNumberFormat="1" applyFont="1" applyBorder="1" applyAlignment="1" applyProtection="1">
      <alignment horizontal="center"/>
      <protection/>
    </xf>
    <xf numFmtId="49" fontId="21" fillId="0" borderId="13" xfId="89" applyNumberFormat="1" applyFont="1" applyBorder="1" applyAlignment="1" applyProtection="1">
      <alignment horizontal="center"/>
      <protection/>
    </xf>
    <xf numFmtId="49" fontId="21" fillId="6" borderId="12" xfId="89" applyNumberFormat="1" applyFont="1" applyFill="1" applyBorder="1" applyAlignment="1" applyProtection="1">
      <alignment horizontal="center"/>
      <protection/>
    </xf>
    <xf numFmtId="49" fontId="21" fillId="6" borderId="13" xfId="89" applyNumberFormat="1" applyFont="1" applyFill="1" applyBorder="1" applyAlignment="1" applyProtection="1">
      <alignment horizontal="center"/>
      <protection/>
    </xf>
    <xf numFmtId="49" fontId="21" fillId="0" borderId="14" xfId="89" applyNumberFormat="1" applyFont="1" applyBorder="1" applyAlignment="1" applyProtection="1">
      <alignment horizontal="center"/>
      <protection/>
    </xf>
    <xf numFmtId="49" fontId="21" fillId="0" borderId="15" xfId="89" applyNumberFormat="1" applyFont="1" applyBorder="1" applyAlignment="1" applyProtection="1">
      <alignment horizontal="center"/>
      <protection/>
    </xf>
    <xf numFmtId="49" fontId="21" fillId="0" borderId="16" xfId="89" applyNumberFormat="1" applyFont="1" applyBorder="1" applyAlignment="1" applyProtection="1">
      <alignment horizontal="center"/>
      <protection/>
    </xf>
    <xf numFmtId="49" fontId="21" fillId="0" borderId="17" xfId="89" applyNumberFormat="1" applyFont="1" applyBorder="1" applyAlignment="1" applyProtection="1">
      <alignment horizontal="center"/>
      <protection/>
    </xf>
    <xf numFmtId="49" fontId="21" fillId="0" borderId="16" xfId="89" applyNumberFormat="1" applyFont="1" applyFill="1" applyBorder="1" applyAlignment="1" applyProtection="1">
      <alignment horizontal="center"/>
      <protection/>
    </xf>
    <xf numFmtId="49" fontId="21" fillId="8" borderId="12" xfId="89" applyNumberFormat="1" applyFont="1" applyFill="1" applyBorder="1" applyAlignment="1" applyProtection="1">
      <alignment horizontal="center"/>
      <protection/>
    </xf>
    <xf numFmtId="49" fontId="21" fillId="6" borderId="18" xfId="89" applyNumberFormat="1" applyFont="1" applyFill="1" applyBorder="1" applyAlignment="1" applyProtection="1">
      <alignment horizontal="center"/>
      <protection/>
    </xf>
    <xf numFmtId="49" fontId="21" fillId="0" borderId="18" xfId="89" applyNumberFormat="1" applyFont="1" applyBorder="1" applyAlignment="1" applyProtection="1">
      <alignment horizontal="center"/>
      <protection/>
    </xf>
    <xf numFmtId="49" fontId="21" fillId="0" borderId="19" xfId="89" applyNumberFormat="1" applyFont="1" applyBorder="1" applyAlignment="1" applyProtection="1">
      <alignment horizontal="center"/>
      <protection/>
    </xf>
    <xf numFmtId="0" fontId="23" fillId="0" borderId="0" xfId="89" applyFont="1" applyBorder="1" applyAlignment="1" applyProtection="1">
      <alignment horizontal="left" wrapText="1"/>
      <protection/>
    </xf>
    <xf numFmtId="49" fontId="19" fillId="0" borderId="0" xfId="89" applyNumberFormat="1" applyFont="1" applyBorder="1" applyAlignment="1" applyProtection="1">
      <alignment horizontal="center"/>
      <protection/>
    </xf>
    <xf numFmtId="49" fontId="19" fillId="0" borderId="20" xfId="89" applyNumberFormat="1" applyFont="1" applyBorder="1" applyAlignment="1" applyProtection="1">
      <alignment horizontal="center"/>
      <protection/>
    </xf>
    <xf numFmtId="49" fontId="21" fillId="6" borderId="10" xfId="89" applyNumberFormat="1" applyFont="1" applyFill="1" applyBorder="1" applyAlignment="1" applyProtection="1">
      <alignment horizontal="center"/>
      <protection/>
    </xf>
    <xf numFmtId="49" fontId="21" fillId="6" borderId="14" xfId="89" applyNumberFormat="1" applyFont="1" applyFill="1" applyBorder="1" applyAlignment="1" applyProtection="1">
      <alignment horizontal="center"/>
      <protection/>
    </xf>
    <xf numFmtId="49" fontId="21" fillId="8" borderId="18" xfId="89" applyNumberFormat="1" applyFont="1" applyFill="1" applyBorder="1" applyAlignment="1" applyProtection="1">
      <alignment horizontal="center"/>
      <protection/>
    </xf>
    <xf numFmtId="49" fontId="21" fillId="2" borderId="12" xfId="89" applyNumberFormat="1" applyFont="1" applyFill="1" applyBorder="1" applyAlignment="1" applyProtection="1">
      <alignment horizontal="center"/>
      <protection/>
    </xf>
    <xf numFmtId="49" fontId="21" fillId="2" borderId="18" xfId="89" applyNumberFormat="1" applyFont="1" applyFill="1" applyBorder="1" applyAlignment="1" applyProtection="1">
      <alignment horizontal="center"/>
      <protection/>
    </xf>
    <xf numFmtId="49" fontId="21" fillId="0" borderId="21" xfId="89" applyNumberFormat="1" applyFont="1" applyBorder="1" applyAlignment="1" applyProtection="1">
      <alignment horizontal="center"/>
      <protection/>
    </xf>
    <xf numFmtId="0" fontId="19" fillId="0" borderId="20" xfId="89" applyFont="1" applyBorder="1" applyAlignment="1" applyProtection="1">
      <alignment horizontal="left" wrapText="1"/>
      <protection/>
    </xf>
    <xf numFmtId="0" fontId="19" fillId="0" borderId="20" xfId="89" applyFont="1" applyBorder="1" applyAlignment="1" applyProtection="1">
      <alignment horizontal="center" vertical="center"/>
      <protection/>
    </xf>
    <xf numFmtId="49" fontId="21" fillId="0" borderId="14" xfId="89" applyNumberFormat="1" applyFont="1" applyFill="1" applyBorder="1" applyAlignment="1" applyProtection="1">
      <alignment horizontal="center"/>
      <protection/>
    </xf>
    <xf numFmtId="49" fontId="21" fillId="0" borderId="13" xfId="89" applyNumberFormat="1" applyFont="1" applyFill="1" applyBorder="1" applyAlignment="1" applyProtection="1">
      <alignment horizontal="center"/>
      <protection/>
    </xf>
    <xf numFmtId="49" fontId="21" fillId="0" borderId="22" xfId="89" applyNumberFormat="1" applyFont="1" applyFill="1" applyBorder="1" applyAlignment="1" applyProtection="1">
      <alignment horizontal="center"/>
      <protection/>
    </xf>
    <xf numFmtId="49" fontId="21" fillId="0" borderId="23" xfId="89" applyNumberFormat="1" applyFont="1" applyFill="1" applyBorder="1" applyAlignment="1" applyProtection="1">
      <alignment horizontal="center"/>
      <protection/>
    </xf>
    <xf numFmtId="49" fontId="21" fillId="0" borderId="17" xfId="89" applyNumberFormat="1" applyFont="1" applyFill="1" applyBorder="1" applyAlignment="1" applyProtection="1">
      <alignment horizontal="center"/>
      <protection/>
    </xf>
    <xf numFmtId="49" fontId="21" fillId="6" borderId="15" xfId="89" applyNumberFormat="1" applyFont="1" applyFill="1" applyBorder="1" applyAlignment="1" applyProtection="1">
      <alignment horizontal="center"/>
      <protection/>
    </xf>
    <xf numFmtId="49" fontId="21" fillId="0" borderId="22" xfId="89" applyNumberFormat="1" applyFont="1" applyBorder="1" applyAlignment="1" applyProtection="1">
      <alignment horizontal="center"/>
      <protection/>
    </xf>
    <xf numFmtId="0" fontId="19" fillId="0" borderId="0" xfId="89" applyFont="1" applyBorder="1" applyProtection="1">
      <alignment/>
      <protection/>
    </xf>
    <xf numFmtId="0" fontId="25" fillId="0" borderId="0" xfId="0" applyFont="1" applyAlignment="1" applyProtection="1">
      <alignment/>
      <protection/>
    </xf>
    <xf numFmtId="0" fontId="24" fillId="0" borderId="24" xfId="89" applyFont="1" applyBorder="1" applyAlignment="1" applyProtection="1">
      <alignment horizontal="center" vertical="center"/>
      <protection/>
    </xf>
    <xf numFmtId="0" fontId="26" fillId="0" borderId="25" xfId="89" applyFont="1" applyBorder="1" applyAlignment="1" applyProtection="1">
      <alignment horizontal="center" vertical="center"/>
      <protection/>
    </xf>
    <xf numFmtId="0" fontId="26" fillId="0" borderId="17" xfId="89" applyFont="1" applyBorder="1" applyAlignment="1" applyProtection="1">
      <alignment horizontal="center" vertical="center"/>
      <protection/>
    </xf>
    <xf numFmtId="0" fontId="26" fillId="0" borderId="26" xfId="89" applyFont="1" applyBorder="1" applyAlignment="1" applyProtection="1">
      <alignment horizontal="center" vertical="center"/>
      <protection/>
    </xf>
    <xf numFmtId="0" fontId="26" fillId="0" borderId="27" xfId="89" applyFont="1" applyBorder="1" applyAlignment="1" applyProtection="1">
      <alignment horizontal="center" vertical="center"/>
      <protection/>
    </xf>
    <xf numFmtId="0" fontId="21" fillId="8" borderId="28" xfId="89" applyFont="1" applyFill="1" applyBorder="1" applyAlignment="1" applyProtection="1">
      <alignment horizontal="center" wrapText="1"/>
      <protection/>
    </xf>
    <xf numFmtId="49" fontId="24" fillId="0" borderId="29" xfId="89" applyNumberFormat="1" applyFont="1" applyBorder="1" applyAlignment="1" applyProtection="1">
      <alignment horizontal="center" vertical="center" wrapText="1"/>
      <protection/>
    </xf>
    <xf numFmtId="49" fontId="24" fillId="0" borderId="17" xfId="89" applyNumberFormat="1" applyFont="1" applyBorder="1" applyAlignment="1" applyProtection="1">
      <alignment horizontal="center" vertical="center" wrapText="1"/>
      <protection/>
    </xf>
    <xf numFmtId="0" fontId="24" fillId="0" borderId="29" xfId="89" applyFont="1" applyFill="1" applyBorder="1" applyAlignment="1" applyProtection="1">
      <alignment horizontal="center" vertical="center" wrapText="1"/>
      <protection/>
    </xf>
    <xf numFmtId="0" fontId="24" fillId="0" borderId="29" xfId="89" applyFont="1" applyBorder="1" applyAlignment="1" applyProtection="1">
      <alignment horizontal="center" vertical="center" wrapText="1"/>
      <protection/>
    </xf>
    <xf numFmtId="0" fontId="24" fillId="0" borderId="17" xfId="89" applyFont="1" applyBorder="1" applyAlignment="1" applyProtection="1">
      <alignment horizontal="center" vertical="center" wrapText="1"/>
      <protection/>
    </xf>
    <xf numFmtId="0" fontId="19" fillId="0" borderId="30" xfId="89" applyFont="1" applyBorder="1" applyAlignment="1" applyProtection="1">
      <alignment horizontal="center"/>
      <protection/>
    </xf>
    <xf numFmtId="0" fontId="24" fillId="0" borderId="25" xfId="89" applyFont="1" applyBorder="1" applyAlignment="1" applyProtection="1">
      <alignment horizontal="center" vertical="center"/>
      <protection/>
    </xf>
    <xf numFmtId="0" fontId="18" fillId="0" borderId="24" xfId="89" applyFont="1" applyBorder="1" applyAlignment="1" applyProtection="1">
      <alignment/>
      <protection/>
    </xf>
    <xf numFmtId="49" fontId="19" fillId="0" borderId="31" xfId="89" applyNumberFormat="1" applyFont="1" applyBorder="1" applyAlignment="1" applyProtection="1">
      <alignment horizontal="center"/>
      <protection/>
    </xf>
    <xf numFmtId="49" fontId="19" fillId="0" borderId="32" xfId="89" applyNumberFormat="1" applyFont="1" applyBorder="1" applyAlignment="1" applyProtection="1">
      <alignment horizontal="center" vertical="center"/>
      <protection/>
    </xf>
    <xf numFmtId="49" fontId="19" fillId="0" borderId="33" xfId="89" applyNumberFormat="1" applyFont="1" applyBorder="1" applyAlignment="1" applyProtection="1">
      <alignment horizontal="center" vertical="center"/>
      <protection/>
    </xf>
    <xf numFmtId="0" fontId="19" fillId="0" borderId="34" xfId="89" applyFont="1" applyBorder="1" applyAlignment="1" applyProtection="1">
      <alignment horizontal="center"/>
      <protection/>
    </xf>
    <xf numFmtId="49" fontId="21" fillId="0" borderId="23" xfId="89" applyNumberFormat="1" applyFont="1" applyBorder="1" applyAlignment="1" applyProtection="1">
      <alignment horizontal="center"/>
      <protection/>
    </xf>
    <xf numFmtId="174" fontId="19" fillId="8" borderId="35" xfId="89" applyNumberFormat="1" applyFont="1" applyFill="1" applyBorder="1" applyAlignment="1" applyProtection="1">
      <alignment horizontal="right"/>
      <protection/>
    </xf>
    <xf numFmtId="174" fontId="19" fillId="8" borderId="11" xfId="89" applyNumberFormat="1" applyFont="1" applyFill="1" applyBorder="1" applyAlignment="1" applyProtection="1">
      <alignment horizontal="right"/>
      <protection/>
    </xf>
    <xf numFmtId="174" fontId="19" fillId="8" borderId="25" xfId="89" applyNumberFormat="1" applyFont="1" applyFill="1" applyBorder="1" applyAlignment="1" applyProtection="1">
      <alignment horizontal="right"/>
      <protection/>
    </xf>
    <xf numFmtId="174" fontId="19" fillId="0" borderId="36" xfId="89" applyNumberFormat="1" applyFont="1" applyBorder="1" applyAlignment="1" applyProtection="1">
      <alignment horizontal="right" wrapText="1"/>
      <protection locked="0"/>
    </xf>
    <xf numFmtId="174" fontId="19" fillId="8" borderId="15" xfId="89" applyNumberFormat="1" applyFont="1" applyFill="1" applyBorder="1" applyAlignment="1" applyProtection="1">
      <alignment horizontal="right"/>
      <protection/>
    </xf>
    <xf numFmtId="174" fontId="19" fillId="0" borderId="13" xfId="89" applyNumberFormat="1" applyFont="1" applyBorder="1" applyAlignment="1" applyProtection="1">
      <alignment horizontal="right" wrapText="1"/>
      <protection locked="0"/>
    </xf>
    <xf numFmtId="174" fontId="19" fillId="6" borderId="36" xfId="89" applyNumberFormat="1" applyFont="1" applyFill="1" applyBorder="1" applyAlignment="1" applyProtection="1">
      <alignment horizontal="right"/>
      <protection/>
    </xf>
    <xf numFmtId="174" fontId="19" fillId="8" borderId="36" xfId="89" applyNumberFormat="1" applyFont="1" applyFill="1" applyBorder="1" applyAlignment="1" applyProtection="1">
      <alignment horizontal="right"/>
      <protection/>
    </xf>
    <xf numFmtId="174" fontId="19" fillId="8" borderId="13" xfId="89" applyNumberFormat="1" applyFont="1" applyFill="1" applyBorder="1" applyAlignment="1" applyProtection="1">
      <alignment horizontal="right"/>
      <protection/>
    </xf>
    <xf numFmtId="174" fontId="19" fillId="0" borderId="15" xfId="89" applyNumberFormat="1" applyFont="1" applyBorder="1" applyAlignment="1" applyProtection="1">
      <alignment horizontal="right" wrapText="1"/>
      <protection locked="0"/>
    </xf>
    <xf numFmtId="174" fontId="19" fillId="6" borderId="15" xfId="89" applyNumberFormat="1" applyFont="1" applyFill="1" applyBorder="1" applyAlignment="1" applyProtection="1">
      <alignment horizontal="right"/>
      <protection/>
    </xf>
    <xf numFmtId="174" fontId="19" fillId="0" borderId="25" xfId="89" applyNumberFormat="1" applyFont="1" applyBorder="1" applyAlignment="1" applyProtection="1">
      <alignment horizontal="right" wrapText="1"/>
      <protection locked="0"/>
    </xf>
    <xf numFmtId="174" fontId="19" fillId="8" borderId="37" xfId="89" applyNumberFormat="1" applyFont="1" applyFill="1" applyBorder="1" applyAlignment="1" applyProtection="1">
      <alignment horizontal="right"/>
      <protection/>
    </xf>
    <xf numFmtId="174" fontId="19" fillId="8" borderId="27" xfId="89" applyNumberFormat="1" applyFont="1" applyFill="1" applyBorder="1" applyAlignment="1" applyProtection="1">
      <alignment horizontal="right"/>
      <protection/>
    </xf>
    <xf numFmtId="174" fontId="19" fillId="2" borderId="15" xfId="89" applyNumberFormat="1" applyFont="1" applyFill="1" applyBorder="1" applyAlignment="1" applyProtection="1">
      <alignment horizontal="right"/>
      <protection/>
    </xf>
    <xf numFmtId="174" fontId="19" fillId="0" borderId="36" xfId="89" applyNumberFormat="1" applyFont="1" applyBorder="1" applyAlignment="1" applyProtection="1">
      <alignment horizontal="right"/>
      <protection locked="0"/>
    </xf>
    <xf numFmtId="174" fontId="19" fillId="0" borderId="13" xfId="89" applyNumberFormat="1" applyFont="1" applyBorder="1" applyAlignment="1" applyProtection="1">
      <alignment horizontal="right"/>
      <protection locked="0"/>
    </xf>
    <xf numFmtId="174" fontId="19" fillId="0" borderId="25" xfId="89" applyNumberFormat="1" applyFont="1" applyBorder="1" applyAlignment="1" applyProtection="1">
      <alignment horizontal="right"/>
      <protection locked="0"/>
    </xf>
    <xf numFmtId="174" fontId="19" fillId="0" borderId="15" xfId="89" applyNumberFormat="1" applyFont="1" applyBorder="1" applyAlignment="1" applyProtection="1">
      <alignment horizontal="right"/>
      <protection locked="0"/>
    </xf>
    <xf numFmtId="174" fontId="19" fillId="6" borderId="13" xfId="89" applyNumberFormat="1" applyFont="1" applyFill="1" applyBorder="1" applyAlignment="1" applyProtection="1">
      <alignment horizontal="right"/>
      <protection/>
    </xf>
    <xf numFmtId="174" fontId="19" fillId="0" borderId="26" xfId="89" applyNumberFormat="1" applyFont="1" applyBorder="1" applyAlignment="1" applyProtection="1">
      <alignment horizontal="right"/>
      <protection locked="0"/>
    </xf>
    <xf numFmtId="174" fontId="19" fillId="0" borderId="17" xfId="89" applyNumberFormat="1" applyFont="1" applyBorder="1" applyAlignment="1" applyProtection="1">
      <alignment horizontal="right"/>
      <protection locked="0"/>
    </xf>
    <xf numFmtId="174" fontId="19" fillId="6" borderId="35" xfId="89" applyNumberFormat="1" applyFont="1" applyFill="1" applyBorder="1" applyAlignment="1" applyProtection="1">
      <alignment horizontal="right"/>
      <protection/>
    </xf>
    <xf numFmtId="174" fontId="19" fillId="0" borderId="36" xfId="89" applyNumberFormat="1" applyFont="1" applyFill="1" applyBorder="1" applyAlignment="1" applyProtection="1">
      <alignment horizontal="right"/>
      <protection locked="0"/>
    </xf>
    <xf numFmtId="174" fontId="19" fillId="0" borderId="13" xfId="89" applyNumberFormat="1" applyFont="1" applyFill="1" applyBorder="1" applyAlignment="1" applyProtection="1">
      <alignment horizontal="right"/>
      <protection locked="0"/>
    </xf>
    <xf numFmtId="174" fontId="19" fillId="0" borderId="25" xfId="89" applyNumberFormat="1" applyFont="1" applyFill="1" applyBorder="1" applyAlignment="1" applyProtection="1">
      <alignment horizontal="right"/>
      <protection locked="0"/>
    </xf>
    <xf numFmtId="174" fontId="19" fillId="0" borderId="15" xfId="89" applyNumberFormat="1" applyFont="1" applyFill="1" applyBorder="1" applyAlignment="1" applyProtection="1">
      <alignment horizontal="right"/>
      <protection locked="0"/>
    </xf>
    <xf numFmtId="174" fontId="19" fillId="6" borderId="25" xfId="89" applyNumberFormat="1" applyFont="1" applyFill="1" applyBorder="1" applyAlignment="1" applyProtection="1">
      <alignment horizontal="right"/>
      <protection/>
    </xf>
    <xf numFmtId="174" fontId="19" fillId="0" borderId="24" xfId="89" applyNumberFormat="1" applyFont="1" applyFill="1" applyBorder="1" applyAlignment="1" applyProtection="1">
      <alignment horizontal="right"/>
      <protection locked="0"/>
    </xf>
    <xf numFmtId="174" fontId="19" fillId="0" borderId="23" xfId="89" applyNumberFormat="1" applyFont="1" applyFill="1" applyBorder="1" applyAlignment="1" applyProtection="1">
      <alignment horizontal="right"/>
      <protection locked="0"/>
    </xf>
    <xf numFmtId="174" fontId="19" fillId="0" borderId="26" xfId="89" applyNumberFormat="1" applyFont="1" applyFill="1" applyBorder="1" applyAlignment="1" applyProtection="1">
      <alignment horizontal="right"/>
      <protection locked="0"/>
    </xf>
    <xf numFmtId="174" fontId="19" fillId="0" borderId="17" xfId="89" applyNumberFormat="1" applyFont="1" applyFill="1" applyBorder="1" applyAlignment="1" applyProtection="1">
      <alignment horizontal="right"/>
      <protection locked="0"/>
    </xf>
    <xf numFmtId="174" fontId="19" fillId="0" borderId="24" xfId="89" applyNumberFormat="1" applyFont="1" applyBorder="1" applyAlignment="1" applyProtection="1">
      <alignment horizontal="right"/>
      <protection locked="0"/>
    </xf>
    <xf numFmtId="174" fontId="19" fillId="0" borderId="23" xfId="89" applyNumberFormat="1" applyFont="1" applyBorder="1" applyAlignment="1" applyProtection="1">
      <alignment horizontal="right"/>
      <protection locked="0"/>
    </xf>
    <xf numFmtId="14" fontId="19" fillId="0" borderId="32" xfId="89" applyNumberFormat="1" applyFont="1" applyBorder="1" applyAlignment="1" applyProtection="1">
      <alignment horizontal="center" vertical="center"/>
      <protection/>
    </xf>
    <xf numFmtId="49" fontId="19" fillId="0" borderId="38" xfId="89" applyNumberFormat="1" applyFont="1" applyFill="1" applyBorder="1" applyAlignment="1" applyProtection="1">
      <alignment horizontal="center" vertical="center"/>
      <protection/>
    </xf>
    <xf numFmtId="0" fontId="19" fillId="0" borderId="0" xfId="89" applyFont="1" applyFill="1" applyAlignment="1" applyProtection="1">
      <alignment horizontal="right" indent="1"/>
      <protection/>
    </xf>
    <xf numFmtId="49" fontId="20" fillId="0" borderId="0" xfId="0" applyNumberFormat="1" applyFont="1" applyAlignment="1" applyProtection="1">
      <alignment/>
      <protection/>
    </xf>
    <xf numFmtId="49" fontId="22" fillId="0" borderId="0" xfId="0" applyNumberFormat="1" applyFont="1" applyAlignment="1" applyProtection="1">
      <alignment/>
      <protection/>
    </xf>
    <xf numFmtId="49" fontId="25" fillId="0" borderId="0" xfId="0" applyNumberFormat="1" applyFont="1" applyAlignment="1" applyProtection="1">
      <alignment/>
      <protection/>
    </xf>
    <xf numFmtId="0" fontId="18" fillId="0" borderId="0" xfId="89" applyFont="1" applyAlignment="1" applyProtection="1">
      <alignment horizontal="center"/>
      <protection/>
    </xf>
    <xf numFmtId="49" fontId="20" fillId="0" borderId="0" xfId="0" applyNumberFormat="1" applyFont="1" applyBorder="1" applyAlignment="1" applyProtection="1">
      <alignment horizontal="left" wrapText="1"/>
      <protection locked="0"/>
    </xf>
    <xf numFmtId="0" fontId="20" fillId="0" borderId="32" xfId="0" applyFont="1" applyBorder="1" applyAlignment="1" applyProtection="1">
      <alignment horizontal="center"/>
      <protection/>
    </xf>
    <xf numFmtId="49" fontId="21" fillId="6" borderId="11" xfId="89" applyNumberFormat="1" applyFont="1" applyFill="1" applyBorder="1" applyAlignment="1" applyProtection="1">
      <alignment horizontal="center"/>
      <protection/>
    </xf>
    <xf numFmtId="49" fontId="21" fillId="6" borderId="21" xfId="89" applyNumberFormat="1" applyFont="1" applyFill="1" applyBorder="1" applyAlignment="1" applyProtection="1">
      <alignment horizontal="center"/>
      <protection/>
    </xf>
    <xf numFmtId="49" fontId="21" fillId="0" borderId="30" xfId="89" applyNumberFormat="1" applyFont="1" applyBorder="1" applyAlignment="1" applyProtection="1">
      <alignment horizontal="center"/>
      <protection/>
    </xf>
    <xf numFmtId="0" fontId="26" fillId="0" borderId="37" xfId="89" applyFont="1" applyBorder="1" applyAlignment="1" applyProtection="1">
      <alignment horizontal="center" vertical="center"/>
      <protection/>
    </xf>
    <xf numFmtId="174" fontId="19" fillId="0" borderId="27" xfId="89" applyNumberFormat="1" applyFont="1" applyFill="1" applyBorder="1" applyAlignment="1" applyProtection="1">
      <alignment horizontal="right"/>
      <protection locked="0"/>
    </xf>
    <xf numFmtId="49" fontId="21" fillId="0" borderId="12" xfId="89" applyNumberFormat="1" applyFont="1" applyFill="1" applyBorder="1" applyAlignment="1" applyProtection="1">
      <alignment horizontal="center"/>
      <protection/>
    </xf>
    <xf numFmtId="0" fontId="27" fillId="0" borderId="39" xfId="89" applyFont="1" applyBorder="1" applyAlignment="1" applyProtection="1">
      <alignment horizontal="left" wrapText="1" indent="3"/>
      <protection/>
    </xf>
    <xf numFmtId="49" fontId="21" fillId="0" borderId="40" xfId="89" applyNumberFormat="1" applyFont="1" applyBorder="1" applyAlignment="1" applyProtection="1">
      <alignment horizontal="center"/>
      <protection/>
    </xf>
    <xf numFmtId="49" fontId="21" fillId="0" borderId="41" xfId="89" applyNumberFormat="1" applyFont="1" applyBorder="1" applyAlignment="1" applyProtection="1">
      <alignment horizontal="center"/>
      <protection/>
    </xf>
    <xf numFmtId="174" fontId="19" fillId="0" borderId="42" xfId="89" applyNumberFormat="1" applyFont="1" applyBorder="1" applyAlignment="1" applyProtection="1">
      <alignment horizontal="right" wrapText="1"/>
      <protection locked="0"/>
    </xf>
    <xf numFmtId="174" fontId="19" fillId="0" borderId="43" xfId="89" applyNumberFormat="1" applyFont="1" applyBorder="1" applyAlignment="1" applyProtection="1">
      <alignment horizontal="right" wrapText="1"/>
      <protection locked="0"/>
    </xf>
    <xf numFmtId="49" fontId="21" fillId="6" borderId="12" xfId="89" applyNumberFormat="1" applyFont="1" applyFill="1" applyBorder="1" applyAlignment="1" applyProtection="1">
      <alignment horizontal="center"/>
      <protection/>
    </xf>
    <xf numFmtId="49" fontId="21" fillId="6" borderId="18" xfId="89" applyNumberFormat="1" applyFont="1" applyFill="1" applyBorder="1" applyAlignment="1" applyProtection="1">
      <alignment horizontal="center"/>
      <protection/>
    </xf>
    <xf numFmtId="174" fontId="19" fillId="6" borderId="26" xfId="89" applyNumberFormat="1" applyFont="1" applyFill="1" applyBorder="1" applyAlignment="1" applyProtection="1">
      <alignment horizontal="right"/>
      <protection locked="0"/>
    </xf>
    <xf numFmtId="174" fontId="19" fillId="8" borderId="42" xfId="89" applyNumberFormat="1" applyFont="1" applyFill="1" applyBorder="1" applyAlignment="1" applyProtection="1">
      <alignment horizontal="right"/>
      <protection/>
    </xf>
    <xf numFmtId="174" fontId="19" fillId="0" borderId="42" xfId="89" applyNumberFormat="1" applyFont="1" applyBorder="1" applyAlignment="1" applyProtection="1">
      <alignment horizontal="right"/>
      <protection locked="0"/>
    </xf>
    <xf numFmtId="174" fontId="19" fillId="0" borderId="41" xfId="89" applyNumberFormat="1" applyFont="1" applyBorder="1" applyAlignment="1" applyProtection="1">
      <alignment horizontal="right"/>
      <protection locked="0"/>
    </xf>
    <xf numFmtId="174" fontId="19" fillId="8" borderId="41" xfId="89" applyNumberFormat="1" applyFont="1" applyFill="1" applyBorder="1" applyAlignment="1" applyProtection="1">
      <alignment horizontal="right"/>
      <protection/>
    </xf>
    <xf numFmtId="49" fontId="21" fillId="8" borderId="15" xfId="89" applyNumberFormat="1" applyFont="1" applyFill="1" applyBorder="1" applyAlignment="1" applyProtection="1">
      <alignment horizontal="center"/>
      <protection/>
    </xf>
    <xf numFmtId="49" fontId="21" fillId="6" borderId="44" xfId="89" applyNumberFormat="1" applyFont="1" applyFill="1" applyBorder="1" applyAlignment="1" applyProtection="1">
      <alignment horizontal="center"/>
      <protection/>
    </xf>
    <xf numFmtId="174" fontId="19" fillId="6" borderId="11" xfId="89" applyNumberFormat="1" applyFont="1" applyFill="1" applyBorder="1" applyAlignment="1" applyProtection="1">
      <alignment horizontal="right"/>
      <protection/>
    </xf>
    <xf numFmtId="49" fontId="21" fillId="0" borderId="15" xfId="89" applyNumberFormat="1" applyFont="1" applyFill="1" applyBorder="1" applyAlignment="1" applyProtection="1">
      <alignment horizontal="center"/>
      <protection/>
    </xf>
    <xf numFmtId="49" fontId="21" fillId="0" borderId="27" xfId="89" applyNumberFormat="1" applyFont="1" applyBorder="1" applyAlignment="1" applyProtection="1">
      <alignment horizontal="center"/>
      <protection/>
    </xf>
    <xf numFmtId="174" fontId="19" fillId="0" borderId="37" xfId="89" applyNumberFormat="1" applyFont="1" applyBorder="1" applyAlignment="1" applyProtection="1">
      <alignment horizontal="right"/>
      <protection locked="0"/>
    </xf>
    <xf numFmtId="174" fontId="19" fillId="0" borderId="27" xfId="89" applyNumberFormat="1" applyFont="1" applyBorder="1" applyAlignment="1" applyProtection="1">
      <alignment horizontal="right"/>
      <protection locked="0"/>
    </xf>
    <xf numFmtId="0" fontId="20" fillId="0" borderId="0" xfId="0" applyFont="1" applyAlignment="1" applyProtection="1">
      <alignment horizontal="right"/>
      <protection/>
    </xf>
    <xf numFmtId="49" fontId="19" fillId="0" borderId="20" xfId="89" applyNumberFormat="1" applyFont="1" applyBorder="1" applyAlignment="1" applyProtection="1">
      <alignment horizontal="right"/>
      <protection/>
    </xf>
    <xf numFmtId="174" fontId="19" fillId="0" borderId="13" xfId="89" applyNumberFormat="1" applyFont="1" applyFill="1" applyBorder="1" applyAlignment="1" applyProtection="1">
      <alignment horizontal="right" wrapText="1"/>
      <protection locked="0"/>
    </xf>
    <xf numFmtId="49" fontId="21" fillId="0" borderId="18" xfId="89" applyNumberFormat="1" applyFont="1" applyBorder="1" applyAlignment="1" applyProtection="1">
      <alignment horizontal="center" wrapText="1"/>
      <protection/>
    </xf>
    <xf numFmtId="49" fontId="21" fillId="6" borderId="13" xfId="89" applyNumberFormat="1" applyFont="1" applyFill="1" applyBorder="1" applyAlignment="1" applyProtection="1">
      <alignment horizontal="center"/>
      <protection/>
    </xf>
    <xf numFmtId="174" fontId="19" fillId="6" borderId="25" xfId="89" applyNumberFormat="1" applyFont="1" applyFill="1" applyBorder="1" applyAlignment="1" applyProtection="1">
      <alignment horizontal="right"/>
      <protection/>
    </xf>
    <xf numFmtId="174" fontId="19" fillId="6" borderId="15" xfId="89" applyNumberFormat="1" applyFont="1" applyFill="1" applyBorder="1" applyAlignment="1" applyProtection="1">
      <alignment horizontal="right"/>
      <protection/>
    </xf>
    <xf numFmtId="174" fontId="19" fillId="6" borderId="36" xfId="89" applyNumberFormat="1" applyFont="1" applyFill="1" applyBorder="1" applyAlignment="1" applyProtection="1">
      <alignment horizontal="right"/>
      <protection/>
    </xf>
    <xf numFmtId="49" fontId="21" fillId="6" borderId="15" xfId="89" applyNumberFormat="1" applyFont="1" applyFill="1" applyBorder="1" applyAlignment="1" applyProtection="1">
      <alignment horizontal="center"/>
      <protection/>
    </xf>
    <xf numFmtId="49" fontId="21" fillId="6" borderId="10" xfId="89" applyNumberFormat="1" applyFont="1" applyFill="1" applyBorder="1" applyAlignment="1" applyProtection="1">
      <alignment horizontal="center"/>
      <protection/>
    </xf>
    <xf numFmtId="49" fontId="21" fillId="6" borderId="11" xfId="89" applyNumberFormat="1" applyFont="1" applyFill="1" applyBorder="1" applyAlignment="1" applyProtection="1">
      <alignment horizontal="center"/>
      <protection/>
    </xf>
    <xf numFmtId="174" fontId="19" fillId="6" borderId="11" xfId="89" applyNumberFormat="1" applyFont="1" applyFill="1" applyBorder="1" applyAlignment="1" applyProtection="1">
      <alignment horizontal="right"/>
      <protection/>
    </xf>
    <xf numFmtId="49" fontId="21" fillId="6" borderId="14" xfId="89" applyNumberFormat="1" applyFont="1" applyFill="1" applyBorder="1" applyAlignment="1" applyProtection="1">
      <alignment horizontal="center"/>
      <protection/>
    </xf>
    <xf numFmtId="174" fontId="19" fillId="6" borderId="13" xfId="89" applyNumberFormat="1" applyFont="1" applyFill="1" applyBorder="1" applyAlignment="1" applyProtection="1">
      <alignment horizontal="right"/>
      <protection/>
    </xf>
    <xf numFmtId="174" fontId="19" fillId="0" borderId="36" xfId="89" applyNumberFormat="1" applyFont="1" applyFill="1" applyBorder="1" applyAlignment="1" applyProtection="1">
      <alignment horizontal="right" wrapText="1"/>
      <protection locked="0"/>
    </xf>
    <xf numFmtId="49" fontId="21" fillId="0" borderId="13" xfId="89" applyNumberFormat="1" applyFont="1" applyBorder="1" applyAlignment="1" applyProtection="1">
      <alignment horizontal="center"/>
      <protection locked="0"/>
    </xf>
    <xf numFmtId="49" fontId="21" fillId="0" borderId="15" xfId="89" applyNumberFormat="1" applyFont="1" applyBorder="1" applyAlignment="1" applyProtection="1">
      <alignment horizontal="center"/>
      <protection locked="0"/>
    </xf>
    <xf numFmtId="49" fontId="21" fillId="0" borderId="21" xfId="89" applyNumberFormat="1" applyFont="1" applyBorder="1" applyAlignment="1" applyProtection="1">
      <alignment horizontal="center"/>
      <protection locked="0"/>
    </xf>
    <xf numFmtId="49" fontId="21" fillId="0" borderId="18" xfId="89" applyNumberFormat="1" applyFont="1" applyBorder="1" applyAlignment="1" applyProtection="1">
      <alignment horizontal="center"/>
      <protection locked="0"/>
    </xf>
    <xf numFmtId="174" fontId="19" fillId="8" borderId="17" xfId="89" applyNumberFormat="1" applyFont="1" applyFill="1" applyBorder="1" applyAlignment="1" applyProtection="1">
      <alignment horizontal="right"/>
      <protection/>
    </xf>
    <xf numFmtId="49" fontId="27" fillId="6" borderId="28" xfId="89" applyNumberFormat="1" applyFont="1" applyFill="1" applyBorder="1" applyAlignment="1" applyProtection="1">
      <alignment horizontal="left" wrapText="1"/>
      <protection/>
    </xf>
    <xf numFmtId="49" fontId="19" fillId="0" borderId="28" xfId="89" applyNumberFormat="1" applyFont="1" applyBorder="1" applyAlignment="1" applyProtection="1">
      <alignment horizontal="left" wrapText="1" indent="4"/>
      <protection/>
    </xf>
    <xf numFmtId="49" fontId="27" fillId="0" borderId="28" xfId="89" applyNumberFormat="1" applyFont="1" applyBorder="1" applyAlignment="1" applyProtection="1">
      <alignment horizontal="left" wrapText="1" indent="1"/>
      <protection/>
    </xf>
    <xf numFmtId="49" fontId="27" fillId="0" borderId="28" xfId="89" applyNumberFormat="1" applyFont="1" applyBorder="1" applyAlignment="1" applyProtection="1">
      <alignment horizontal="left" wrapText="1"/>
      <protection/>
    </xf>
    <xf numFmtId="49" fontId="19" fillId="0" borderId="39" xfId="89" applyNumberFormat="1" applyFont="1" applyBorder="1" applyAlignment="1" applyProtection="1">
      <alignment horizontal="left" wrapText="1" indent="4"/>
      <protection/>
    </xf>
    <xf numFmtId="49" fontId="19" fillId="0" borderId="28" xfId="89" applyNumberFormat="1" applyFont="1" applyBorder="1" applyAlignment="1" applyProtection="1">
      <alignment horizontal="left" wrapText="1" indent="3"/>
      <protection/>
    </xf>
    <xf numFmtId="49" fontId="27" fillId="6" borderId="45" xfId="89" applyNumberFormat="1" applyFont="1" applyFill="1" applyBorder="1" applyAlignment="1" applyProtection="1">
      <alignment horizontal="left" wrapText="1"/>
      <protection/>
    </xf>
    <xf numFmtId="49" fontId="21" fillId="8" borderId="28" xfId="89" applyNumberFormat="1" applyFont="1" applyFill="1" applyBorder="1" applyAlignment="1" applyProtection="1">
      <alignment horizontal="center" vertical="center" wrapText="1"/>
      <protection/>
    </xf>
    <xf numFmtId="49" fontId="20" fillId="0" borderId="12" xfId="0" applyNumberFormat="1" applyFont="1" applyBorder="1" applyAlignment="1" applyProtection="1">
      <alignment/>
      <protection/>
    </xf>
    <xf numFmtId="49" fontId="21" fillId="8" borderId="28" xfId="89" applyNumberFormat="1" applyFont="1" applyFill="1" applyBorder="1" applyAlignment="1" applyProtection="1">
      <alignment horizontal="center" wrapText="1"/>
      <protection/>
    </xf>
    <xf numFmtId="49" fontId="27" fillId="2" borderId="28" xfId="89" applyNumberFormat="1" applyFont="1" applyFill="1" applyBorder="1" applyAlignment="1" applyProtection="1">
      <alignment horizontal="left" wrapText="1" indent="1"/>
      <protection/>
    </xf>
    <xf numFmtId="49" fontId="21" fillId="6" borderId="28" xfId="89" applyNumberFormat="1" applyFont="1" applyFill="1" applyBorder="1" applyAlignment="1" applyProtection="1">
      <alignment horizontal="center" wrapText="1"/>
      <protection/>
    </xf>
    <xf numFmtId="49" fontId="19" fillId="6" borderId="28" xfId="89" applyNumberFormat="1" applyFont="1" applyFill="1" applyBorder="1" applyAlignment="1" applyProtection="1">
      <alignment horizontal="left" wrapText="1" indent="3"/>
      <protection/>
    </xf>
    <xf numFmtId="49" fontId="19" fillId="0" borderId="45" xfId="89" applyNumberFormat="1" applyFont="1" applyBorder="1" applyAlignment="1" applyProtection="1">
      <alignment horizontal="left" wrapText="1" indent="4"/>
      <protection/>
    </xf>
    <xf numFmtId="49" fontId="19" fillId="0" borderId="45" xfId="89" applyNumberFormat="1" applyFont="1" applyBorder="1" applyAlignment="1" applyProtection="1">
      <alignment horizontal="left" wrapText="1" indent="3"/>
      <protection/>
    </xf>
    <xf numFmtId="49" fontId="19" fillId="6" borderId="45" xfId="89" applyNumberFormat="1" applyFont="1" applyFill="1" applyBorder="1" applyAlignment="1" applyProtection="1">
      <alignment horizontal="left" wrapText="1" indent="3"/>
      <protection/>
    </xf>
    <xf numFmtId="49" fontId="21" fillId="6" borderId="45" xfId="89" applyNumberFormat="1" applyFont="1" applyFill="1" applyBorder="1" applyAlignment="1" applyProtection="1">
      <alignment horizontal="center" wrapText="1"/>
      <protection/>
    </xf>
    <xf numFmtId="49" fontId="19" fillId="6" borderId="39" xfId="89" applyNumberFormat="1" applyFont="1" applyFill="1" applyBorder="1" applyAlignment="1" applyProtection="1">
      <alignment horizontal="center" wrapText="1"/>
      <protection/>
    </xf>
    <xf numFmtId="49" fontId="27" fillId="6" borderId="46" xfId="89" applyNumberFormat="1" applyFont="1" applyFill="1" applyBorder="1" applyAlignment="1" applyProtection="1">
      <alignment horizontal="left" wrapText="1"/>
      <protection/>
    </xf>
    <xf numFmtId="49" fontId="27" fillId="6" borderId="47" xfId="89" applyNumberFormat="1" applyFont="1" applyFill="1" applyBorder="1" applyAlignment="1" applyProtection="1">
      <alignment horizontal="left" wrapText="1"/>
      <protection/>
    </xf>
    <xf numFmtId="174" fontId="19" fillId="0" borderId="15" xfId="89" applyNumberFormat="1" applyFont="1" applyBorder="1" applyAlignment="1" applyProtection="1">
      <alignment horizontal="right"/>
      <protection/>
    </xf>
    <xf numFmtId="49" fontId="19" fillId="0" borderId="47" xfId="89" applyNumberFormat="1" applyFont="1" applyBorder="1" applyAlignment="1" applyProtection="1">
      <alignment horizontal="left" wrapText="1" indent="4"/>
      <protection/>
    </xf>
    <xf numFmtId="49" fontId="19" fillId="0" borderId="0" xfId="89" applyNumberFormat="1" applyFont="1" applyBorder="1" applyAlignment="1" applyProtection="1">
      <alignment horizontal="left" wrapText="1" indent="4"/>
      <protection/>
    </xf>
    <xf numFmtId="49" fontId="19" fillId="0" borderId="28" xfId="89" applyNumberFormat="1" applyFont="1" applyFill="1" applyBorder="1" applyAlignment="1" applyProtection="1">
      <alignment horizontal="left" wrapText="1" indent="4"/>
      <protection/>
    </xf>
    <xf numFmtId="49" fontId="19" fillId="0" borderId="47" xfId="89" applyNumberFormat="1" applyFont="1" applyFill="1" applyBorder="1" applyAlignment="1" applyProtection="1">
      <alignment horizontal="left" wrapText="1" indent="4"/>
      <protection/>
    </xf>
    <xf numFmtId="49" fontId="28" fillId="0" borderId="12" xfId="0" applyNumberFormat="1" applyFont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49" fontId="28" fillId="0" borderId="21" xfId="0" applyNumberFormat="1" applyFont="1" applyBorder="1" applyAlignment="1" applyProtection="1">
      <alignment horizontal="center"/>
      <protection locked="0"/>
    </xf>
    <xf numFmtId="49" fontId="20" fillId="0" borderId="21" xfId="0" applyNumberFormat="1" applyFont="1" applyBorder="1" applyAlignment="1" applyProtection="1">
      <alignment/>
      <protection/>
    </xf>
    <xf numFmtId="174" fontId="19" fillId="8" borderId="26" xfId="89" applyNumberFormat="1" applyFont="1" applyFill="1" applyBorder="1" applyAlignment="1" applyProtection="1">
      <alignment horizontal="right"/>
      <protection/>
    </xf>
    <xf numFmtId="49" fontId="21" fillId="0" borderId="29" xfId="89" applyNumberFormat="1" applyFont="1" applyBorder="1" applyAlignment="1" applyProtection="1">
      <alignment horizontal="center"/>
      <protection/>
    </xf>
    <xf numFmtId="49" fontId="21" fillId="6" borderId="21" xfId="89" applyNumberFormat="1" applyFont="1" applyFill="1" applyBorder="1" applyAlignment="1" applyProtection="1">
      <alignment horizontal="center"/>
      <protection/>
    </xf>
    <xf numFmtId="49" fontId="19" fillId="24" borderId="45" xfId="89" applyNumberFormat="1" applyFont="1" applyFill="1" applyBorder="1" applyAlignment="1" applyProtection="1">
      <alignment horizontal="left" wrapText="1" indent="4"/>
      <protection/>
    </xf>
    <xf numFmtId="49" fontId="21" fillId="24" borderId="14" xfId="89" applyNumberFormat="1" applyFont="1" applyFill="1" applyBorder="1" applyAlignment="1" applyProtection="1">
      <alignment horizontal="center"/>
      <protection/>
    </xf>
    <xf numFmtId="49" fontId="21" fillId="24" borderId="18" xfId="89" applyNumberFormat="1" applyFont="1" applyFill="1" applyBorder="1" applyAlignment="1" applyProtection="1">
      <alignment horizontal="center"/>
      <protection locked="0"/>
    </xf>
    <xf numFmtId="174" fontId="19" fillId="25" borderId="15" xfId="89" applyNumberFormat="1" applyFont="1" applyFill="1" applyBorder="1" applyAlignment="1" applyProtection="1">
      <alignment horizontal="right"/>
      <protection/>
    </xf>
    <xf numFmtId="174" fontId="19" fillId="24" borderId="24" xfId="89" applyNumberFormat="1" applyFont="1" applyFill="1" applyBorder="1" applyAlignment="1" applyProtection="1">
      <alignment horizontal="right"/>
      <protection locked="0"/>
    </xf>
    <xf numFmtId="174" fontId="19" fillId="25" borderId="36" xfId="89" applyNumberFormat="1" applyFont="1" applyFill="1" applyBorder="1" applyAlignment="1" applyProtection="1">
      <alignment horizontal="right"/>
      <protection/>
    </xf>
    <xf numFmtId="174" fontId="19" fillId="24" borderId="23" xfId="89" applyNumberFormat="1" applyFont="1" applyFill="1" applyBorder="1" applyAlignment="1" applyProtection="1">
      <alignment horizontal="right"/>
      <protection locked="0"/>
    </xf>
    <xf numFmtId="0" fontId="22" fillId="24" borderId="0" xfId="0" applyFont="1" applyFill="1" applyAlignment="1" applyProtection="1">
      <alignment/>
      <protection/>
    </xf>
    <xf numFmtId="49" fontId="21" fillId="24" borderId="12" xfId="89" applyNumberFormat="1" applyFont="1" applyFill="1" applyBorder="1" applyAlignment="1" applyProtection="1">
      <alignment horizontal="center"/>
      <protection/>
    </xf>
    <xf numFmtId="49" fontId="21" fillId="24" borderId="15" xfId="89" applyNumberFormat="1" applyFont="1" applyFill="1" applyBorder="1" applyAlignment="1" applyProtection="1">
      <alignment horizontal="center"/>
      <protection locked="0"/>
    </xf>
    <xf numFmtId="174" fontId="19" fillId="24" borderId="17" xfId="89" applyNumberFormat="1" applyFont="1" applyFill="1" applyBorder="1" applyAlignment="1" applyProtection="1">
      <alignment horizontal="right"/>
      <protection locked="0"/>
    </xf>
    <xf numFmtId="49" fontId="19" fillId="24" borderId="39" xfId="89" applyNumberFormat="1" applyFont="1" applyFill="1" applyBorder="1" applyAlignment="1" applyProtection="1">
      <alignment horizontal="left" wrapText="1" indent="4"/>
      <protection/>
    </xf>
    <xf numFmtId="174" fontId="19" fillId="25" borderId="25" xfId="89" applyNumberFormat="1" applyFont="1" applyFill="1" applyBorder="1" applyAlignment="1" applyProtection="1">
      <alignment horizontal="right"/>
      <protection/>
    </xf>
    <xf numFmtId="174" fontId="19" fillId="24" borderId="25" xfId="89" applyNumberFormat="1" applyFont="1" applyFill="1" applyBorder="1" applyAlignment="1" applyProtection="1">
      <alignment horizontal="right" wrapText="1"/>
      <protection locked="0"/>
    </xf>
    <xf numFmtId="0" fontId="19" fillId="0" borderId="0" xfId="88" applyFont="1" applyAlignment="1" applyProtection="1">
      <alignment horizontal="center"/>
      <protection/>
    </xf>
    <xf numFmtId="49" fontId="29" fillId="0" borderId="0" xfId="88" applyNumberFormat="1" applyFont="1" applyAlignment="1" applyProtection="1">
      <alignment horizontal="left" indent="1"/>
      <protection/>
    </xf>
    <xf numFmtId="0" fontId="27" fillId="0" borderId="48" xfId="88" applyFont="1" applyBorder="1" applyAlignment="1" applyProtection="1">
      <alignment horizontal="right" indent="1"/>
      <protection/>
    </xf>
    <xf numFmtId="0" fontId="27" fillId="0" borderId="0" xfId="88" applyFont="1" applyBorder="1" applyAlignment="1" applyProtection="1">
      <alignment horizontal="right" indent="1"/>
      <protection/>
    </xf>
    <xf numFmtId="49" fontId="31" fillId="0" borderId="0" xfId="88" applyNumberFormat="1" applyFont="1" applyBorder="1" applyAlignment="1" applyProtection="1">
      <alignment horizontal="left" indent="1"/>
      <protection/>
    </xf>
    <xf numFmtId="49" fontId="31" fillId="0" borderId="49" xfId="88" applyNumberFormat="1" applyFont="1" applyBorder="1" applyAlignment="1" applyProtection="1">
      <alignment horizontal="left" indent="1"/>
      <protection/>
    </xf>
    <xf numFmtId="0" fontId="27" fillId="0" borderId="50" xfId="88" applyFont="1" applyBorder="1" applyAlignment="1" applyProtection="1">
      <alignment horizontal="right" indent="1"/>
      <protection/>
    </xf>
    <xf numFmtId="0" fontId="27" fillId="0" borderId="51" xfId="88" applyFont="1" applyBorder="1" applyAlignment="1" applyProtection="1">
      <alignment horizontal="right" indent="1"/>
      <protection/>
    </xf>
    <xf numFmtId="49" fontId="31" fillId="0" borderId="51" xfId="88" applyNumberFormat="1" applyFont="1" applyBorder="1" applyAlignment="1" applyProtection="1">
      <alignment horizontal="left" wrapText="1" indent="1"/>
      <protection/>
    </xf>
    <xf numFmtId="49" fontId="31" fillId="0" borderId="52" xfId="88" applyNumberFormat="1" applyFont="1" applyBorder="1" applyAlignment="1" applyProtection="1">
      <alignment horizontal="left" wrapText="1" indent="1"/>
      <protection/>
    </xf>
    <xf numFmtId="14" fontId="31" fillId="0" borderId="0" xfId="88" applyNumberFormat="1" applyFont="1" applyBorder="1" applyAlignment="1" applyProtection="1">
      <alignment horizontal="left" indent="1"/>
      <protection/>
    </xf>
    <xf numFmtId="14" fontId="31" fillId="0" borderId="49" xfId="88" applyNumberFormat="1" applyFont="1" applyBorder="1" applyAlignment="1" applyProtection="1">
      <alignment horizontal="left" indent="1"/>
      <protection/>
    </xf>
    <xf numFmtId="0" fontId="27" fillId="0" borderId="53" xfId="88" applyFont="1" applyBorder="1" applyAlignment="1" applyProtection="1">
      <alignment horizontal="right" indent="1"/>
      <protection/>
    </xf>
    <xf numFmtId="0" fontId="27" fillId="0" borderId="54" xfId="88" applyFont="1" applyBorder="1" applyAlignment="1" applyProtection="1">
      <alignment horizontal="right" indent="1"/>
      <protection/>
    </xf>
    <xf numFmtId="49" fontId="31" fillId="0" borderId="54" xfId="88" applyNumberFormat="1" applyFont="1" applyBorder="1" applyAlignment="1" applyProtection="1">
      <alignment horizontal="left" indent="1"/>
      <protection/>
    </xf>
    <xf numFmtId="49" fontId="31" fillId="0" borderId="55" xfId="88" applyNumberFormat="1" applyFont="1" applyBorder="1" applyAlignment="1" applyProtection="1">
      <alignment horizontal="left" indent="1"/>
      <protection/>
    </xf>
    <xf numFmtId="0" fontId="30" fillId="0" borderId="56" xfId="88" applyFont="1" applyBorder="1" applyAlignment="1" applyProtection="1">
      <alignment horizontal="left" vertical="center" indent="2"/>
      <protection/>
    </xf>
    <xf numFmtId="0" fontId="30" fillId="0" borderId="57" xfId="88" applyFont="1" applyBorder="1" applyAlignment="1" applyProtection="1">
      <alignment horizontal="left" vertical="center" indent="2"/>
      <protection/>
    </xf>
    <xf numFmtId="0" fontId="1" fillId="0" borderId="58" xfId="88" applyFont="1" applyBorder="1" applyAlignment="1" applyProtection="1">
      <alignment horizontal="center"/>
      <protection/>
    </xf>
    <xf numFmtId="0" fontId="1" fillId="0" borderId="56" xfId="88" applyFont="1" applyBorder="1" applyAlignment="1" applyProtection="1">
      <alignment horizontal="center"/>
      <protection/>
    </xf>
    <xf numFmtId="0" fontId="30" fillId="0" borderId="56" xfId="88" applyFont="1" applyBorder="1" applyAlignment="1" applyProtection="1">
      <alignment horizontal="center" vertical="center"/>
      <protection/>
    </xf>
    <xf numFmtId="0" fontId="18" fillId="0" borderId="0" xfId="89" applyFont="1" applyAlignment="1" applyProtection="1">
      <alignment horizontal="center"/>
      <protection/>
    </xf>
    <xf numFmtId="49" fontId="20" fillId="0" borderId="59" xfId="0" applyNumberFormat="1" applyFont="1" applyBorder="1" applyAlignment="1" applyProtection="1">
      <alignment horizontal="left" wrapText="1"/>
      <protection locked="0"/>
    </xf>
    <xf numFmtId="49" fontId="19" fillId="0" borderId="20" xfId="89" applyNumberFormat="1" applyFont="1" applyBorder="1" applyAlignment="1" applyProtection="1">
      <alignment horizontal="left" indent="2"/>
      <protection locked="0"/>
    </xf>
    <xf numFmtId="49" fontId="20" fillId="0" borderId="20" xfId="0" applyNumberFormat="1" applyFont="1" applyBorder="1" applyAlignment="1" applyProtection="1">
      <alignment horizontal="left" wrapText="1"/>
      <protection locked="0"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3 2" xfId="90"/>
    <cellStyle name="Обычный 4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Примечание 3" xfId="99"/>
    <cellStyle name="Percent" xfId="100"/>
    <cellStyle name="Связанная ячейка" xfId="101"/>
    <cellStyle name="Связанная ячейка 2" xfId="102"/>
    <cellStyle name="Текст предупреждения" xfId="103"/>
    <cellStyle name="Текст предупреждения 2" xfId="104"/>
    <cellStyle name="Comma" xfId="105"/>
    <cellStyle name="Comma [0]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178</xdr:row>
      <xdr:rowOff>66675</xdr:rowOff>
    </xdr:from>
    <xdr:to>
      <xdr:col>4</xdr:col>
      <xdr:colOff>152400</xdr:colOff>
      <xdr:row>178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508444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0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39.421875" style="12" customWidth="1"/>
    <col min="2" max="3" width="5.8515625" style="12" customWidth="1"/>
    <col min="4" max="17" width="15.7109375" style="12" customWidth="1"/>
    <col min="18" max="18" width="16.00390625" style="12" hidden="1" customWidth="1"/>
    <col min="19" max="19" width="16.421875" style="12" hidden="1" customWidth="1"/>
    <col min="20" max="20" width="0" style="12" hidden="1" customWidth="1"/>
    <col min="21" max="16384" width="9.140625" style="12" customWidth="1"/>
  </cols>
  <sheetData>
    <row r="1" spans="1:19" s="2" customFormat="1" ht="12.75" thickBo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107"/>
      <c r="P1" s="61"/>
      <c r="Q1" s="59" t="s">
        <v>1</v>
      </c>
      <c r="R1" s="104" t="s">
        <v>242</v>
      </c>
      <c r="S1" s="104"/>
    </row>
    <row r="2" spans="1:19" s="2" customFormat="1" ht="11.25">
      <c r="A2" s="3"/>
      <c r="B2" s="1"/>
      <c r="C2" s="4"/>
      <c r="D2" s="4"/>
      <c r="E2" s="1"/>
      <c r="F2" s="4"/>
      <c r="G2" s="1"/>
      <c r="H2" s="4"/>
      <c r="I2" s="1"/>
      <c r="J2" s="1"/>
      <c r="K2" s="1"/>
      <c r="L2" s="1"/>
      <c r="M2" s="1"/>
      <c r="N2" s="1"/>
      <c r="O2" s="1"/>
      <c r="P2" s="5" t="s">
        <v>2</v>
      </c>
      <c r="Q2" s="62" t="s">
        <v>3</v>
      </c>
      <c r="R2" s="104" t="s">
        <v>239</v>
      </c>
      <c r="S2" s="104"/>
    </row>
    <row r="3" spans="1:19" s="2" customFormat="1" ht="11.25">
      <c r="A3" s="6"/>
      <c r="B3" s="6"/>
      <c r="E3" s="5" t="s">
        <v>103</v>
      </c>
      <c r="F3" s="224" t="s">
        <v>234</v>
      </c>
      <c r="G3" s="224"/>
      <c r="H3" s="224"/>
      <c r="I3" s="6"/>
      <c r="J3" s="6"/>
      <c r="K3" s="6"/>
      <c r="L3" s="6"/>
      <c r="M3" s="6"/>
      <c r="N3" s="6"/>
      <c r="O3" s="6"/>
      <c r="P3" s="5" t="s">
        <v>4</v>
      </c>
      <c r="Q3" s="101">
        <v>45292</v>
      </c>
      <c r="R3" s="104" t="s">
        <v>243</v>
      </c>
      <c r="S3" s="104"/>
    </row>
    <row r="4" spans="1:19" s="2" customFormat="1" ht="11.25">
      <c r="A4" s="4"/>
      <c r="B4" s="7"/>
      <c r="C4" s="7"/>
      <c r="D4" s="7"/>
      <c r="E4" s="9"/>
      <c r="F4" s="7"/>
      <c r="G4" s="9"/>
      <c r="H4" s="7"/>
      <c r="I4" s="8"/>
      <c r="J4" s="9"/>
      <c r="K4" s="9"/>
      <c r="L4" s="9"/>
      <c r="M4" s="9"/>
      <c r="N4" s="9"/>
      <c r="O4" s="9"/>
      <c r="P4" s="5"/>
      <c r="Q4" s="64"/>
      <c r="R4" s="104" t="s">
        <v>240</v>
      </c>
      <c r="S4" s="104"/>
    </row>
    <row r="5" spans="1:19" s="2" customFormat="1" ht="11.25">
      <c r="A5" s="4"/>
      <c r="B5" s="7"/>
      <c r="C5" s="7"/>
      <c r="D5" s="7"/>
      <c r="E5" s="9"/>
      <c r="F5" s="7"/>
      <c r="G5" s="9"/>
      <c r="H5" s="7"/>
      <c r="I5" s="8"/>
      <c r="J5" s="9"/>
      <c r="K5" s="9"/>
      <c r="L5" s="9"/>
      <c r="M5" s="9"/>
      <c r="N5" s="9"/>
      <c r="O5" s="9"/>
      <c r="P5" s="5" t="s">
        <v>5</v>
      </c>
      <c r="Q5" s="102" t="s">
        <v>235</v>
      </c>
      <c r="R5" s="104" t="s">
        <v>238</v>
      </c>
      <c r="S5" s="104"/>
    </row>
    <row r="6" spans="1:19" s="2" customFormat="1" ht="11.25">
      <c r="A6" s="10" t="s">
        <v>101</v>
      </c>
      <c r="B6" s="225" t="s">
        <v>236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08"/>
      <c r="P6" s="103"/>
      <c r="Q6" s="109"/>
      <c r="R6" s="104"/>
      <c r="S6" s="104"/>
    </row>
    <row r="7" spans="1:19" s="2" customFormat="1" ht="11.25">
      <c r="A7" s="4" t="s">
        <v>102</v>
      </c>
      <c r="B7" s="223" t="s">
        <v>233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108"/>
      <c r="P7" s="5" t="s">
        <v>121</v>
      </c>
      <c r="Q7" s="63" t="s">
        <v>244</v>
      </c>
      <c r="R7" s="104"/>
      <c r="S7" s="104"/>
    </row>
    <row r="8" spans="1:19" s="2" customFormat="1" ht="11.25">
      <c r="A8" s="4" t="s">
        <v>6</v>
      </c>
      <c r="B8" s="11"/>
      <c r="C8" s="11"/>
      <c r="D8" s="11"/>
      <c r="E8" s="11"/>
      <c r="F8" s="11"/>
      <c r="G8" s="11"/>
      <c r="H8" s="11"/>
      <c r="I8" s="1"/>
      <c r="J8" s="11"/>
      <c r="K8" s="11"/>
      <c r="L8" s="11"/>
      <c r="M8" s="11"/>
      <c r="N8" s="11"/>
      <c r="O8" s="11"/>
      <c r="P8" s="5"/>
      <c r="Q8" s="63"/>
      <c r="R8" s="104" t="s">
        <v>241</v>
      </c>
      <c r="S8" s="104"/>
    </row>
    <row r="9" spans="1:19" s="2" customFormat="1" ht="12" thickBot="1">
      <c r="A9" s="4" t="s">
        <v>7</v>
      </c>
      <c r="B9" s="11"/>
      <c r="C9" s="11"/>
      <c r="D9" s="11"/>
      <c r="E9" s="5"/>
      <c r="F9" s="11"/>
      <c r="G9" s="5"/>
      <c r="H9" s="11"/>
      <c r="I9" s="1"/>
      <c r="J9" s="5"/>
      <c r="K9" s="5"/>
      <c r="L9" s="5"/>
      <c r="M9" s="5"/>
      <c r="N9" s="5"/>
      <c r="O9" s="5"/>
      <c r="P9" s="5" t="s">
        <v>8</v>
      </c>
      <c r="Q9" s="65">
        <v>383</v>
      </c>
      <c r="R9" s="104"/>
      <c r="S9" s="104"/>
    </row>
    <row r="10" spans="1:18" ht="14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04" t="s">
        <v>237</v>
      </c>
    </row>
    <row r="11" spans="1:18" s="47" customFormat="1" ht="108">
      <c r="A11" s="60" t="s">
        <v>15</v>
      </c>
      <c r="B11" s="58" t="s">
        <v>104</v>
      </c>
      <c r="C11" s="58" t="s">
        <v>9</v>
      </c>
      <c r="D11" s="54" t="s">
        <v>10</v>
      </c>
      <c r="E11" s="55" t="s">
        <v>105</v>
      </c>
      <c r="F11" s="54" t="s">
        <v>11</v>
      </c>
      <c r="G11" s="55" t="s">
        <v>106</v>
      </c>
      <c r="H11" s="54" t="s">
        <v>12</v>
      </c>
      <c r="I11" s="57" t="s">
        <v>122</v>
      </c>
      <c r="J11" s="56" t="s">
        <v>207</v>
      </c>
      <c r="K11" s="56" t="s">
        <v>206</v>
      </c>
      <c r="L11" s="56" t="s">
        <v>123</v>
      </c>
      <c r="M11" s="56" t="s">
        <v>124</v>
      </c>
      <c r="N11" s="56" t="s">
        <v>13</v>
      </c>
      <c r="O11" s="56" t="s">
        <v>125</v>
      </c>
      <c r="P11" s="56" t="s">
        <v>126</v>
      </c>
      <c r="Q11" s="54" t="s">
        <v>14</v>
      </c>
      <c r="R11" s="106"/>
    </row>
    <row r="12" spans="1:18" s="47" customFormat="1" ht="10.5" thickBot="1">
      <c r="A12" s="49">
        <v>1</v>
      </c>
      <c r="B12" s="50">
        <v>2</v>
      </c>
      <c r="C12" s="50">
        <v>3</v>
      </c>
      <c r="D12" s="51">
        <v>4</v>
      </c>
      <c r="E12" s="51">
        <v>5</v>
      </c>
      <c r="F12" s="51">
        <v>6</v>
      </c>
      <c r="G12" s="51">
        <v>7</v>
      </c>
      <c r="H12" s="50">
        <v>8</v>
      </c>
      <c r="I12" s="50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  <c r="Q12" s="52">
        <v>17</v>
      </c>
      <c r="R12" s="106"/>
    </row>
    <row r="13" spans="1:18" ht="33.75">
      <c r="A13" s="53" t="s">
        <v>225</v>
      </c>
      <c r="B13" s="13" t="s">
        <v>16</v>
      </c>
      <c r="C13" s="14" t="s">
        <v>17</v>
      </c>
      <c r="D13" s="67">
        <f aca="true" t="shared" si="0" ref="D13:D45">F13+Q13-E13</f>
        <v>812604790.7</v>
      </c>
      <c r="E13" s="67">
        <f>E14+E18+E23+E26+E30+E36+E39+E44+E50</f>
        <v>0</v>
      </c>
      <c r="F13" s="68">
        <f>H13+I13+J13+M13+O13+K13+L13+N13+P13-G13</f>
        <v>812604790.7</v>
      </c>
      <c r="G13" s="67">
        <f aca="true" t="shared" si="1" ref="G13:Q13">G14+G18+G23+G26+G30+G36+G39+G44+G50</f>
        <v>22567271.56</v>
      </c>
      <c r="H13" s="67">
        <f t="shared" si="1"/>
        <v>0</v>
      </c>
      <c r="I13" s="67">
        <f t="shared" si="1"/>
        <v>0</v>
      </c>
      <c r="J13" s="67">
        <f t="shared" si="1"/>
        <v>0</v>
      </c>
      <c r="K13" s="67">
        <f t="shared" si="1"/>
        <v>0</v>
      </c>
      <c r="L13" s="67">
        <f t="shared" si="1"/>
        <v>0</v>
      </c>
      <c r="M13" s="67">
        <f t="shared" si="1"/>
        <v>0</v>
      </c>
      <c r="N13" s="67">
        <f t="shared" si="1"/>
        <v>601171512.36</v>
      </c>
      <c r="O13" s="67">
        <f t="shared" si="1"/>
        <v>175969914.52</v>
      </c>
      <c r="P13" s="67">
        <f t="shared" si="1"/>
        <v>58030635.38</v>
      </c>
      <c r="Q13" s="67">
        <f t="shared" si="1"/>
        <v>0</v>
      </c>
      <c r="R13" s="105"/>
    </row>
    <row r="14" spans="1:17" ht="22.5">
      <c r="A14" s="155" t="s">
        <v>141</v>
      </c>
      <c r="B14" s="121" t="s">
        <v>18</v>
      </c>
      <c r="C14" s="139" t="s">
        <v>19</v>
      </c>
      <c r="D14" s="69">
        <f t="shared" si="0"/>
        <v>201025576</v>
      </c>
      <c r="E14" s="140">
        <f>SUM(E15:E17)</f>
        <v>0</v>
      </c>
      <c r="F14" s="71">
        <f>H14+I14+J14+M14+O14+K14+L14+N14+P14-G14</f>
        <v>201025576</v>
      </c>
      <c r="G14" s="140">
        <f aca="true" t="shared" si="2" ref="G14:Q14">SUM(G15:G17)</f>
        <v>0</v>
      </c>
      <c r="H14" s="140">
        <f t="shared" si="2"/>
        <v>0</v>
      </c>
      <c r="I14" s="140">
        <f t="shared" si="2"/>
        <v>0</v>
      </c>
      <c r="J14" s="140">
        <f t="shared" si="2"/>
        <v>0</v>
      </c>
      <c r="K14" s="140">
        <f t="shared" si="2"/>
        <v>0</v>
      </c>
      <c r="L14" s="140">
        <f t="shared" si="2"/>
        <v>0</v>
      </c>
      <c r="M14" s="140">
        <f t="shared" si="2"/>
        <v>0</v>
      </c>
      <c r="N14" s="140">
        <f t="shared" si="2"/>
        <v>161208273.02</v>
      </c>
      <c r="O14" s="140">
        <f t="shared" si="2"/>
        <v>20710561.35</v>
      </c>
      <c r="P14" s="140">
        <f t="shared" si="2"/>
        <v>19106741.63</v>
      </c>
      <c r="Q14" s="140">
        <f t="shared" si="2"/>
        <v>0</v>
      </c>
    </row>
    <row r="15" spans="1:17" ht="14.25">
      <c r="A15" s="156" t="s">
        <v>347</v>
      </c>
      <c r="B15" s="15" t="s">
        <v>18</v>
      </c>
      <c r="C15" s="150" t="s">
        <v>348</v>
      </c>
      <c r="D15" s="69">
        <f>F15+Q15-E15</f>
        <v>199600229.45</v>
      </c>
      <c r="E15" s="70"/>
      <c r="F15" s="71">
        <f>H15+I15+J15+M15+O15+K15+L15+N15+P15-G15</f>
        <v>199600229.45</v>
      </c>
      <c r="G15" s="70"/>
      <c r="H15" s="70"/>
      <c r="I15" s="72"/>
      <c r="J15" s="70"/>
      <c r="K15" s="70"/>
      <c r="L15" s="70"/>
      <c r="M15" s="70"/>
      <c r="N15" s="70">
        <v>159825726.47</v>
      </c>
      <c r="O15" s="70">
        <v>20710561.35</v>
      </c>
      <c r="P15" s="70">
        <v>19063941.63</v>
      </c>
      <c r="Q15" s="70"/>
    </row>
    <row r="16" spans="1:17" ht="14.25">
      <c r="A16" s="156" t="s">
        <v>349</v>
      </c>
      <c r="B16" s="15" t="s">
        <v>18</v>
      </c>
      <c r="C16" s="150" t="s">
        <v>350</v>
      </c>
      <c r="D16" s="69">
        <f>F16+Q16-E16</f>
        <v>1425346.55</v>
      </c>
      <c r="E16" s="70"/>
      <c r="F16" s="71">
        <f>H16+I16+J16+M16+O16+K16+L16+N16+P16-G16</f>
        <v>1425346.55</v>
      </c>
      <c r="G16" s="70"/>
      <c r="H16" s="70"/>
      <c r="I16" s="72"/>
      <c r="J16" s="70"/>
      <c r="K16" s="70"/>
      <c r="L16" s="70"/>
      <c r="M16" s="70"/>
      <c r="N16" s="70">
        <v>1382546.55</v>
      </c>
      <c r="O16" s="70"/>
      <c r="P16" s="70">
        <v>42800</v>
      </c>
      <c r="Q16" s="70"/>
    </row>
    <row r="17" spans="1:17" ht="14.25" hidden="1">
      <c r="A17" s="157"/>
      <c r="B17" s="15"/>
      <c r="C17" s="16"/>
      <c r="D17" s="69">
        <f t="shared" si="0"/>
        <v>0</v>
      </c>
      <c r="E17" s="70"/>
      <c r="F17" s="71"/>
      <c r="G17" s="70"/>
      <c r="H17" s="70"/>
      <c r="I17" s="72"/>
      <c r="J17" s="70"/>
      <c r="K17" s="70"/>
      <c r="L17" s="70"/>
      <c r="M17" s="70"/>
      <c r="N17" s="70"/>
      <c r="O17" s="70"/>
      <c r="P17" s="70"/>
      <c r="Q17" s="70"/>
    </row>
    <row r="18" spans="1:17" ht="22.5">
      <c r="A18" s="155" t="s">
        <v>142</v>
      </c>
      <c r="B18" s="121" t="s">
        <v>20</v>
      </c>
      <c r="C18" s="139" t="s">
        <v>21</v>
      </c>
      <c r="D18" s="69">
        <f t="shared" si="0"/>
        <v>15892927.67</v>
      </c>
      <c r="E18" s="140">
        <f>SUM(E19:E22)</f>
        <v>0</v>
      </c>
      <c r="F18" s="71">
        <f aca="true" t="shared" si="3" ref="F18:F45">H18+I18+J18+M18+O18+K18+L18+N18+P18-G18</f>
        <v>15892927.67</v>
      </c>
      <c r="G18" s="140">
        <f aca="true" t="shared" si="4" ref="G18:Q18">SUM(G19:G22)</f>
        <v>0</v>
      </c>
      <c r="H18" s="140">
        <f t="shared" si="4"/>
        <v>0</v>
      </c>
      <c r="I18" s="140">
        <f t="shared" si="4"/>
        <v>0</v>
      </c>
      <c r="J18" s="140">
        <f t="shared" si="4"/>
        <v>0</v>
      </c>
      <c r="K18" s="140">
        <f t="shared" si="4"/>
        <v>0</v>
      </c>
      <c r="L18" s="140">
        <f t="shared" si="4"/>
        <v>0</v>
      </c>
      <c r="M18" s="140">
        <f t="shared" si="4"/>
        <v>0</v>
      </c>
      <c r="N18" s="140">
        <f t="shared" si="4"/>
        <v>5670010.87</v>
      </c>
      <c r="O18" s="140">
        <f t="shared" si="4"/>
        <v>9886260.87</v>
      </c>
      <c r="P18" s="140">
        <f t="shared" si="4"/>
        <v>336655.93</v>
      </c>
      <c r="Q18" s="140">
        <f t="shared" si="4"/>
        <v>0</v>
      </c>
    </row>
    <row r="19" spans="1:17" ht="14.25">
      <c r="A19" s="156" t="s">
        <v>341</v>
      </c>
      <c r="B19" s="15" t="s">
        <v>20</v>
      </c>
      <c r="C19" s="150" t="s">
        <v>342</v>
      </c>
      <c r="D19" s="69">
        <f>F19+Q19-E19</f>
        <v>15724407.57</v>
      </c>
      <c r="E19" s="90"/>
      <c r="F19" s="71">
        <f>H19+I19+J19+M19+O19+K19+L19+N19+P19-G19</f>
        <v>15724407.57</v>
      </c>
      <c r="G19" s="70"/>
      <c r="H19" s="70"/>
      <c r="I19" s="72"/>
      <c r="J19" s="70"/>
      <c r="K19" s="70"/>
      <c r="L19" s="70"/>
      <c r="M19" s="70"/>
      <c r="N19" s="70">
        <v>5595884.67</v>
      </c>
      <c r="O19" s="70">
        <v>9886260.87</v>
      </c>
      <c r="P19" s="70">
        <v>242262.03</v>
      </c>
      <c r="Q19" s="70"/>
    </row>
    <row r="20" spans="1:17" ht="22.5">
      <c r="A20" s="156" t="s">
        <v>343</v>
      </c>
      <c r="B20" s="15" t="s">
        <v>20</v>
      </c>
      <c r="C20" s="150" t="s">
        <v>344</v>
      </c>
      <c r="D20" s="69">
        <f>F20+Q20-E20</f>
        <v>74126.71</v>
      </c>
      <c r="E20" s="90"/>
      <c r="F20" s="71">
        <f>H20+I20+J20+M20+O20+K20+L20+N20+P20-G20</f>
        <v>74126.71</v>
      </c>
      <c r="G20" s="70"/>
      <c r="H20" s="70"/>
      <c r="I20" s="72"/>
      <c r="J20" s="70"/>
      <c r="K20" s="70"/>
      <c r="L20" s="70"/>
      <c r="M20" s="70"/>
      <c r="N20" s="70">
        <v>74126.2</v>
      </c>
      <c r="O20" s="70"/>
      <c r="P20" s="70">
        <v>0.51</v>
      </c>
      <c r="Q20" s="70"/>
    </row>
    <row r="21" spans="1:17" ht="14.25">
      <c r="A21" s="156" t="s">
        <v>345</v>
      </c>
      <c r="B21" s="15" t="s">
        <v>20</v>
      </c>
      <c r="C21" s="150" t="s">
        <v>346</v>
      </c>
      <c r="D21" s="69">
        <f>F21+Q21-E21</f>
        <v>94393.39</v>
      </c>
      <c r="E21" s="90"/>
      <c r="F21" s="71">
        <f>H21+I21+J21+M21+O21+K21+L21+N21+P21-G21</f>
        <v>94393.39</v>
      </c>
      <c r="G21" s="70"/>
      <c r="H21" s="70"/>
      <c r="I21" s="72"/>
      <c r="J21" s="70"/>
      <c r="K21" s="70"/>
      <c r="L21" s="70"/>
      <c r="M21" s="70"/>
      <c r="N21" s="70"/>
      <c r="O21" s="70"/>
      <c r="P21" s="70">
        <v>94393.39</v>
      </c>
      <c r="Q21" s="70"/>
    </row>
    <row r="22" spans="1:17" ht="14.25" hidden="1">
      <c r="A22" s="158"/>
      <c r="B22" s="15"/>
      <c r="C22" s="16"/>
      <c r="D22" s="69">
        <f t="shared" si="0"/>
        <v>0</v>
      </c>
      <c r="E22" s="90"/>
      <c r="F22" s="71">
        <f t="shared" si="3"/>
        <v>0</v>
      </c>
      <c r="G22" s="70"/>
      <c r="H22" s="70"/>
      <c r="I22" s="72"/>
      <c r="J22" s="70"/>
      <c r="K22" s="70"/>
      <c r="L22" s="70"/>
      <c r="M22" s="70"/>
      <c r="N22" s="70"/>
      <c r="O22" s="70"/>
      <c r="P22" s="70"/>
      <c r="Q22" s="70"/>
    </row>
    <row r="23" spans="1:17" ht="33.75">
      <c r="A23" s="155" t="s">
        <v>143</v>
      </c>
      <c r="B23" s="121" t="s">
        <v>22</v>
      </c>
      <c r="C23" s="139" t="s">
        <v>23</v>
      </c>
      <c r="D23" s="69">
        <f t="shared" si="0"/>
        <v>114284.12</v>
      </c>
      <c r="E23" s="140">
        <f>SUM(E24:E25)</f>
        <v>0</v>
      </c>
      <c r="F23" s="71">
        <f t="shared" si="3"/>
        <v>114284.12</v>
      </c>
      <c r="G23" s="140">
        <f aca="true" t="shared" si="5" ref="G23:Q23">SUM(G24:G25)</f>
        <v>0</v>
      </c>
      <c r="H23" s="140">
        <f t="shared" si="5"/>
        <v>0</v>
      </c>
      <c r="I23" s="140">
        <f t="shared" si="5"/>
        <v>0</v>
      </c>
      <c r="J23" s="140">
        <f t="shared" si="5"/>
        <v>0</v>
      </c>
      <c r="K23" s="140">
        <f t="shared" si="5"/>
        <v>0</v>
      </c>
      <c r="L23" s="140">
        <f t="shared" si="5"/>
        <v>0</v>
      </c>
      <c r="M23" s="140">
        <f t="shared" si="5"/>
        <v>0</v>
      </c>
      <c r="N23" s="140">
        <f t="shared" si="5"/>
        <v>93762.68</v>
      </c>
      <c r="O23" s="140">
        <f t="shared" si="5"/>
        <v>0</v>
      </c>
      <c r="P23" s="140">
        <f t="shared" si="5"/>
        <v>20521.44</v>
      </c>
      <c r="Q23" s="140">
        <f t="shared" si="5"/>
        <v>0</v>
      </c>
    </row>
    <row r="24" spans="1:17" ht="14.25">
      <c r="A24" s="156" t="s">
        <v>339</v>
      </c>
      <c r="B24" s="15" t="s">
        <v>22</v>
      </c>
      <c r="C24" s="150" t="s">
        <v>340</v>
      </c>
      <c r="D24" s="69">
        <f>F24+Q24-E24</f>
        <v>114284.12</v>
      </c>
      <c r="E24" s="70"/>
      <c r="F24" s="71">
        <f>H24+I24+J24+M24+O24+K24+L24+N24+P24-G24</f>
        <v>114284.12</v>
      </c>
      <c r="G24" s="70"/>
      <c r="H24" s="70"/>
      <c r="I24" s="72"/>
      <c r="J24" s="70"/>
      <c r="K24" s="70"/>
      <c r="L24" s="70"/>
      <c r="M24" s="70"/>
      <c r="N24" s="70">
        <v>93762.68</v>
      </c>
      <c r="O24" s="70"/>
      <c r="P24" s="70">
        <v>20521.44</v>
      </c>
      <c r="Q24" s="70"/>
    </row>
    <row r="25" spans="1:17" ht="14.25" hidden="1">
      <c r="A25" s="158"/>
      <c r="B25" s="15"/>
      <c r="C25" s="16"/>
      <c r="D25" s="69">
        <f t="shared" si="0"/>
        <v>0</v>
      </c>
      <c r="E25" s="70"/>
      <c r="F25" s="71">
        <f t="shared" si="3"/>
        <v>0</v>
      </c>
      <c r="G25" s="70"/>
      <c r="H25" s="70"/>
      <c r="I25" s="72"/>
      <c r="J25" s="70"/>
      <c r="K25" s="70"/>
      <c r="L25" s="70"/>
      <c r="M25" s="70"/>
      <c r="N25" s="70"/>
      <c r="O25" s="70"/>
      <c r="P25" s="70"/>
      <c r="Q25" s="70"/>
    </row>
    <row r="26" spans="1:17" ht="22.5">
      <c r="A26" s="155" t="s">
        <v>144</v>
      </c>
      <c r="B26" s="121" t="s">
        <v>24</v>
      </c>
      <c r="C26" s="139" t="s">
        <v>25</v>
      </c>
      <c r="D26" s="69">
        <f t="shared" si="0"/>
        <v>-14850.88</v>
      </c>
      <c r="E26" s="140">
        <f>SUM(E27:E29)</f>
        <v>0</v>
      </c>
      <c r="F26" s="71">
        <f t="shared" si="3"/>
        <v>-14850.88</v>
      </c>
      <c r="G26" s="140">
        <f aca="true" t="shared" si="6" ref="G26:Q26">SUM(G27:G29)</f>
        <v>0</v>
      </c>
      <c r="H26" s="140">
        <f t="shared" si="6"/>
        <v>0</v>
      </c>
      <c r="I26" s="140">
        <f t="shared" si="6"/>
        <v>0</v>
      </c>
      <c r="J26" s="140">
        <f t="shared" si="6"/>
        <v>0</v>
      </c>
      <c r="K26" s="140">
        <f t="shared" si="6"/>
        <v>0</v>
      </c>
      <c r="L26" s="140">
        <f t="shared" si="6"/>
        <v>0</v>
      </c>
      <c r="M26" s="140">
        <f t="shared" si="6"/>
        <v>0</v>
      </c>
      <c r="N26" s="140">
        <f t="shared" si="6"/>
        <v>-33873.14</v>
      </c>
      <c r="O26" s="140">
        <f t="shared" si="6"/>
        <v>9322.26</v>
      </c>
      <c r="P26" s="140">
        <f t="shared" si="6"/>
        <v>9700</v>
      </c>
      <c r="Q26" s="140">
        <f t="shared" si="6"/>
        <v>0</v>
      </c>
    </row>
    <row r="27" spans="1:17" ht="14.25">
      <c r="A27" s="156" t="s">
        <v>335</v>
      </c>
      <c r="B27" s="15" t="s">
        <v>24</v>
      </c>
      <c r="C27" s="150" t="s">
        <v>336</v>
      </c>
      <c r="D27" s="69">
        <f>F27+Q27-E27</f>
        <v>9700</v>
      </c>
      <c r="E27" s="90"/>
      <c r="F27" s="71">
        <f>H27+I27+J27+M27+O27+K27+L27+N27+P27-G27</f>
        <v>9700</v>
      </c>
      <c r="G27" s="70"/>
      <c r="H27" s="70"/>
      <c r="I27" s="70"/>
      <c r="J27" s="70"/>
      <c r="K27" s="70"/>
      <c r="L27" s="70"/>
      <c r="M27" s="70"/>
      <c r="N27" s="70"/>
      <c r="O27" s="70"/>
      <c r="P27" s="70">
        <v>9700</v>
      </c>
      <c r="Q27" s="70"/>
    </row>
    <row r="28" spans="1:17" ht="22.5">
      <c r="A28" s="156" t="s">
        <v>337</v>
      </c>
      <c r="B28" s="15" t="s">
        <v>24</v>
      </c>
      <c r="C28" s="150" t="s">
        <v>338</v>
      </c>
      <c r="D28" s="69">
        <f>F28+Q28-E28</f>
        <v>-24550.88</v>
      </c>
      <c r="E28" s="90"/>
      <c r="F28" s="71">
        <f>H28+I28+J28+M28+O28+K28+L28+N28+P28-G28</f>
        <v>-24550.88</v>
      </c>
      <c r="G28" s="70"/>
      <c r="H28" s="70"/>
      <c r="I28" s="70"/>
      <c r="J28" s="70"/>
      <c r="K28" s="70"/>
      <c r="L28" s="70"/>
      <c r="M28" s="70"/>
      <c r="N28" s="70">
        <v>-33873.14</v>
      </c>
      <c r="O28" s="70">
        <v>9322.26</v>
      </c>
      <c r="P28" s="70"/>
      <c r="Q28" s="70"/>
    </row>
    <row r="29" spans="1:17" ht="14.25" hidden="1">
      <c r="A29" s="158"/>
      <c r="B29" s="15"/>
      <c r="C29" s="16"/>
      <c r="D29" s="69">
        <f t="shared" si="0"/>
        <v>0</v>
      </c>
      <c r="E29" s="90"/>
      <c r="F29" s="71">
        <f t="shared" si="3"/>
        <v>0</v>
      </c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</row>
    <row r="30" spans="1:17" ht="33.75">
      <c r="A30" s="155" t="s">
        <v>145</v>
      </c>
      <c r="B30" s="121" t="s">
        <v>26</v>
      </c>
      <c r="C30" s="139" t="s">
        <v>27</v>
      </c>
      <c r="D30" s="69">
        <f t="shared" si="0"/>
        <v>272264229.88</v>
      </c>
      <c r="E30" s="140">
        <f>SUM(E31:E35)</f>
        <v>0</v>
      </c>
      <c r="F30" s="71">
        <f t="shared" si="3"/>
        <v>272264229.88</v>
      </c>
      <c r="G30" s="140">
        <f aca="true" t="shared" si="7" ref="G30:Q30">SUM(G31:G35)</f>
        <v>14163900</v>
      </c>
      <c r="H30" s="140">
        <f t="shared" si="7"/>
        <v>0</v>
      </c>
      <c r="I30" s="140">
        <f t="shared" si="7"/>
        <v>0</v>
      </c>
      <c r="J30" s="140">
        <f t="shared" si="7"/>
        <v>0</v>
      </c>
      <c r="K30" s="140">
        <f t="shared" si="7"/>
        <v>0</v>
      </c>
      <c r="L30" s="140">
        <f t="shared" si="7"/>
        <v>0</v>
      </c>
      <c r="M30" s="140">
        <f t="shared" si="7"/>
        <v>0</v>
      </c>
      <c r="N30" s="140">
        <f t="shared" si="7"/>
        <v>234349885.49</v>
      </c>
      <c r="O30" s="140">
        <f t="shared" si="7"/>
        <v>18714618.82</v>
      </c>
      <c r="P30" s="140">
        <f t="shared" si="7"/>
        <v>33363625.57</v>
      </c>
      <c r="Q30" s="140">
        <f t="shared" si="7"/>
        <v>0</v>
      </c>
    </row>
    <row r="31" spans="1:17" ht="33.75">
      <c r="A31" s="159" t="s">
        <v>327</v>
      </c>
      <c r="B31" s="19" t="s">
        <v>26</v>
      </c>
      <c r="C31" s="150" t="s">
        <v>328</v>
      </c>
      <c r="D31" s="69">
        <f>F31+Q31-E31</f>
        <v>275378254.86</v>
      </c>
      <c r="E31" s="137"/>
      <c r="F31" s="71">
        <f>H31+I31+J31+M31+O31+K31+L31+N31+P31-G31</f>
        <v>275378254.86</v>
      </c>
      <c r="G31" s="72">
        <v>14163900</v>
      </c>
      <c r="H31" s="72"/>
      <c r="I31" s="72"/>
      <c r="J31" s="72"/>
      <c r="K31" s="72"/>
      <c r="L31" s="72"/>
      <c r="M31" s="72"/>
      <c r="N31" s="72">
        <v>239021394.97</v>
      </c>
      <c r="O31" s="72">
        <v>17837518.82</v>
      </c>
      <c r="P31" s="72">
        <v>32683241.07</v>
      </c>
      <c r="Q31" s="72"/>
    </row>
    <row r="32" spans="1:17" ht="45">
      <c r="A32" s="159" t="s">
        <v>329</v>
      </c>
      <c r="B32" s="19" t="s">
        <v>26</v>
      </c>
      <c r="C32" s="150" t="s">
        <v>330</v>
      </c>
      <c r="D32" s="69">
        <f>F32+Q32-E32</f>
        <v>-4942009.48</v>
      </c>
      <c r="E32" s="137"/>
      <c r="F32" s="71">
        <f>H32+I32+J32+M32+O32+K32+L32+N32+P32-G32</f>
        <v>-4942009.48</v>
      </c>
      <c r="G32" s="72"/>
      <c r="H32" s="72"/>
      <c r="I32" s="72"/>
      <c r="J32" s="72"/>
      <c r="K32" s="72"/>
      <c r="L32" s="72"/>
      <c r="M32" s="72"/>
      <c r="N32" s="72">
        <v>-4942009.48</v>
      </c>
      <c r="O32" s="72"/>
      <c r="P32" s="72"/>
      <c r="Q32" s="72"/>
    </row>
    <row r="33" spans="1:17" ht="22.5">
      <c r="A33" s="159" t="s">
        <v>331</v>
      </c>
      <c r="B33" s="19" t="s">
        <v>26</v>
      </c>
      <c r="C33" s="150" t="s">
        <v>332</v>
      </c>
      <c r="D33" s="69">
        <f>F33+Q33-E33</f>
        <v>877100</v>
      </c>
      <c r="E33" s="137"/>
      <c r="F33" s="71">
        <f>H33+I33+J33+M33+O33+K33+L33+N33+P33-G33</f>
        <v>877100</v>
      </c>
      <c r="G33" s="72"/>
      <c r="H33" s="72"/>
      <c r="I33" s="72"/>
      <c r="J33" s="72"/>
      <c r="K33" s="72"/>
      <c r="L33" s="72"/>
      <c r="M33" s="72"/>
      <c r="N33" s="72"/>
      <c r="O33" s="72">
        <v>877100</v>
      </c>
      <c r="P33" s="72"/>
      <c r="Q33" s="72"/>
    </row>
    <row r="34" spans="1:17" ht="45">
      <c r="A34" s="159" t="s">
        <v>333</v>
      </c>
      <c r="B34" s="19" t="s">
        <v>26</v>
      </c>
      <c r="C34" s="150" t="s">
        <v>334</v>
      </c>
      <c r="D34" s="69">
        <f>F34+Q34-E34</f>
        <v>950884.5</v>
      </c>
      <c r="E34" s="137"/>
      <c r="F34" s="71">
        <f>H34+I34+J34+M34+O34+K34+L34+N34+P34-G34</f>
        <v>950884.5</v>
      </c>
      <c r="G34" s="72"/>
      <c r="H34" s="72"/>
      <c r="I34" s="72"/>
      <c r="J34" s="72"/>
      <c r="K34" s="72"/>
      <c r="L34" s="72"/>
      <c r="M34" s="72"/>
      <c r="N34" s="72">
        <v>270500</v>
      </c>
      <c r="O34" s="72"/>
      <c r="P34" s="72">
        <v>680384.5</v>
      </c>
      <c r="Q34" s="72"/>
    </row>
    <row r="35" spans="1:17" ht="14.25" hidden="1">
      <c r="A35" s="160"/>
      <c r="B35" s="19"/>
      <c r="C35" s="16"/>
      <c r="D35" s="69">
        <f t="shared" si="0"/>
        <v>0</v>
      </c>
      <c r="E35" s="149"/>
      <c r="F35" s="71">
        <f t="shared" si="3"/>
        <v>0</v>
      </c>
      <c r="G35" s="70"/>
      <c r="H35" s="70"/>
      <c r="I35" s="72"/>
      <c r="J35" s="70"/>
      <c r="K35" s="70"/>
      <c r="L35" s="70"/>
      <c r="M35" s="70"/>
      <c r="N35" s="70"/>
      <c r="O35" s="70"/>
      <c r="P35" s="70"/>
      <c r="Q35" s="70"/>
    </row>
    <row r="36" spans="1:17" ht="33.75">
      <c r="A36" s="155" t="s">
        <v>147</v>
      </c>
      <c r="B36" s="121" t="s">
        <v>146</v>
      </c>
      <c r="C36" s="139" t="s">
        <v>28</v>
      </c>
      <c r="D36" s="69">
        <f t="shared" si="0"/>
        <v>249356705.04</v>
      </c>
      <c r="E36" s="140">
        <f>SUM(E37:E38)</f>
        <v>0</v>
      </c>
      <c r="F36" s="71">
        <f t="shared" si="3"/>
        <v>249356705.04</v>
      </c>
      <c r="G36" s="140">
        <f aca="true" t="shared" si="8" ref="G36:Q36">SUM(G37:G38)</f>
        <v>0</v>
      </c>
      <c r="H36" s="140">
        <f t="shared" si="8"/>
        <v>0</v>
      </c>
      <c r="I36" s="140">
        <f t="shared" si="8"/>
        <v>0</v>
      </c>
      <c r="J36" s="140">
        <f t="shared" si="8"/>
        <v>0</v>
      </c>
      <c r="K36" s="140">
        <f t="shared" si="8"/>
        <v>0</v>
      </c>
      <c r="L36" s="140">
        <f t="shared" si="8"/>
        <v>0</v>
      </c>
      <c r="M36" s="140">
        <f t="shared" si="8"/>
        <v>0</v>
      </c>
      <c r="N36" s="140">
        <f t="shared" si="8"/>
        <v>148495769.47</v>
      </c>
      <c r="O36" s="140">
        <f t="shared" si="8"/>
        <v>100860935.57</v>
      </c>
      <c r="P36" s="140">
        <f t="shared" si="8"/>
        <v>0</v>
      </c>
      <c r="Q36" s="140">
        <f t="shared" si="8"/>
        <v>0</v>
      </c>
    </row>
    <row r="37" spans="1:17" ht="33.75">
      <c r="A37" s="156" t="s">
        <v>325</v>
      </c>
      <c r="B37" s="15" t="s">
        <v>146</v>
      </c>
      <c r="C37" s="150" t="s">
        <v>326</v>
      </c>
      <c r="D37" s="69">
        <f>F37+Q37-E37</f>
        <v>249356705.04</v>
      </c>
      <c r="E37" s="70"/>
      <c r="F37" s="71">
        <f>H37+I37+J37+M37+O37+K37+L37+N37+P37-G37</f>
        <v>249356705.04</v>
      </c>
      <c r="G37" s="70"/>
      <c r="H37" s="70"/>
      <c r="I37" s="70"/>
      <c r="J37" s="70"/>
      <c r="K37" s="70"/>
      <c r="L37" s="70"/>
      <c r="M37" s="70"/>
      <c r="N37" s="70">
        <v>148495769.47</v>
      </c>
      <c r="O37" s="70">
        <v>100860935.57</v>
      </c>
      <c r="P37" s="70"/>
      <c r="Q37" s="70"/>
    </row>
    <row r="38" spans="1:17" ht="14.25" hidden="1">
      <c r="A38" s="158"/>
      <c r="B38" s="15"/>
      <c r="C38" s="16"/>
      <c r="D38" s="69">
        <f t="shared" si="0"/>
        <v>0</v>
      </c>
      <c r="E38" s="70"/>
      <c r="F38" s="71">
        <f t="shared" si="3"/>
        <v>0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</row>
    <row r="39" spans="1:17" ht="22.5">
      <c r="A39" s="155" t="s">
        <v>148</v>
      </c>
      <c r="B39" s="121" t="s">
        <v>29</v>
      </c>
      <c r="C39" s="139" t="s">
        <v>30</v>
      </c>
      <c r="D39" s="69">
        <f t="shared" si="0"/>
        <v>1512854.08</v>
      </c>
      <c r="E39" s="140">
        <f>SUM(E40:E43)</f>
        <v>0</v>
      </c>
      <c r="F39" s="71">
        <f t="shared" si="3"/>
        <v>1512854.08</v>
      </c>
      <c r="G39" s="140">
        <f aca="true" t="shared" si="9" ref="G39:Q39">SUM(G40:G43)</f>
        <v>0</v>
      </c>
      <c r="H39" s="140">
        <f t="shared" si="9"/>
        <v>0</v>
      </c>
      <c r="I39" s="140">
        <f t="shared" si="9"/>
        <v>0</v>
      </c>
      <c r="J39" s="140">
        <f t="shared" si="9"/>
        <v>0</v>
      </c>
      <c r="K39" s="140">
        <f t="shared" si="9"/>
        <v>0</v>
      </c>
      <c r="L39" s="140">
        <f t="shared" si="9"/>
        <v>0</v>
      </c>
      <c r="M39" s="140">
        <f t="shared" si="9"/>
        <v>0</v>
      </c>
      <c r="N39" s="140">
        <f t="shared" si="9"/>
        <v>554997.01</v>
      </c>
      <c r="O39" s="140">
        <f t="shared" si="9"/>
        <v>1998991.85</v>
      </c>
      <c r="P39" s="140">
        <f t="shared" si="9"/>
        <v>-1041134.78</v>
      </c>
      <c r="Q39" s="140">
        <f t="shared" si="9"/>
        <v>0</v>
      </c>
    </row>
    <row r="40" spans="1:17" ht="14.25">
      <c r="A40" s="156" t="s">
        <v>319</v>
      </c>
      <c r="B40" s="19" t="s">
        <v>29</v>
      </c>
      <c r="C40" s="150" t="s">
        <v>320</v>
      </c>
      <c r="D40" s="69">
        <f>F40+Q40-E40</f>
        <v>2448546.13</v>
      </c>
      <c r="E40" s="70"/>
      <c r="F40" s="71">
        <f>H40+I40+J40+M40+O40+K40+L40+N40+P40-G40</f>
        <v>2448546.13</v>
      </c>
      <c r="G40" s="70"/>
      <c r="H40" s="70"/>
      <c r="I40" s="72"/>
      <c r="J40" s="70"/>
      <c r="K40" s="70"/>
      <c r="L40" s="70"/>
      <c r="M40" s="70"/>
      <c r="N40" s="70">
        <v>352899.35</v>
      </c>
      <c r="O40" s="70">
        <v>2037198.78</v>
      </c>
      <c r="P40" s="70">
        <v>58448</v>
      </c>
      <c r="Q40" s="70"/>
    </row>
    <row r="41" spans="1:17" ht="22.5">
      <c r="A41" s="156" t="s">
        <v>321</v>
      </c>
      <c r="B41" s="19" t="s">
        <v>29</v>
      </c>
      <c r="C41" s="150" t="s">
        <v>322</v>
      </c>
      <c r="D41" s="69">
        <f>F41+Q41-E41</f>
        <v>-183691.28</v>
      </c>
      <c r="E41" s="70"/>
      <c r="F41" s="71">
        <f>H41+I41+J41+M41+O41+K41+L41+N41+P41-G41</f>
        <v>-183691.28</v>
      </c>
      <c r="G41" s="70"/>
      <c r="H41" s="70"/>
      <c r="I41" s="72"/>
      <c r="J41" s="70"/>
      <c r="K41" s="70"/>
      <c r="L41" s="70"/>
      <c r="M41" s="70"/>
      <c r="N41" s="70"/>
      <c r="O41" s="70">
        <v>-38206.93</v>
      </c>
      <c r="P41" s="70">
        <v>-145484.35</v>
      </c>
      <c r="Q41" s="70"/>
    </row>
    <row r="42" spans="1:17" ht="14.25">
      <c r="A42" s="156" t="s">
        <v>323</v>
      </c>
      <c r="B42" s="19" t="s">
        <v>29</v>
      </c>
      <c r="C42" s="150" t="s">
        <v>324</v>
      </c>
      <c r="D42" s="69">
        <f>F42+Q42-E42</f>
        <v>-752000.77</v>
      </c>
      <c r="E42" s="70"/>
      <c r="F42" s="71">
        <f>H42+I42+J42+M42+O42+K42+L42+N42+P42-G42</f>
        <v>-752000.77</v>
      </c>
      <c r="G42" s="70"/>
      <c r="H42" s="70"/>
      <c r="I42" s="72"/>
      <c r="J42" s="70"/>
      <c r="K42" s="70"/>
      <c r="L42" s="70"/>
      <c r="M42" s="70"/>
      <c r="N42" s="70">
        <v>202097.66</v>
      </c>
      <c r="O42" s="70"/>
      <c r="P42" s="70">
        <v>-954098.43</v>
      </c>
      <c r="Q42" s="70"/>
    </row>
    <row r="43" spans="1:17" ht="14.25" hidden="1">
      <c r="A43" s="160"/>
      <c r="B43" s="19"/>
      <c r="C43" s="16"/>
      <c r="D43" s="69">
        <f t="shared" si="0"/>
        <v>0</v>
      </c>
      <c r="E43" s="70"/>
      <c r="F43" s="71">
        <f t="shared" si="3"/>
        <v>0</v>
      </c>
      <c r="G43" s="70"/>
      <c r="H43" s="70"/>
      <c r="I43" s="72"/>
      <c r="J43" s="70"/>
      <c r="K43" s="70"/>
      <c r="L43" s="70"/>
      <c r="M43" s="70"/>
      <c r="N43" s="70"/>
      <c r="O43" s="70"/>
      <c r="P43" s="70"/>
      <c r="Q43" s="70"/>
    </row>
    <row r="44" spans="1:17" ht="22.5">
      <c r="A44" s="161" t="s">
        <v>212</v>
      </c>
      <c r="B44" s="121" t="s">
        <v>17</v>
      </c>
      <c r="C44" s="143" t="s">
        <v>31</v>
      </c>
      <c r="D44" s="69">
        <f t="shared" si="0"/>
        <v>0</v>
      </c>
      <c r="E44" s="140">
        <f>SUM(E45:E46)</f>
        <v>0</v>
      </c>
      <c r="F44" s="71">
        <f t="shared" si="3"/>
        <v>0</v>
      </c>
      <c r="G44" s="140">
        <f aca="true" t="shared" si="10" ref="G44:Q44">SUM(G45:G46)</f>
        <v>0</v>
      </c>
      <c r="H44" s="140">
        <f t="shared" si="10"/>
        <v>0</v>
      </c>
      <c r="I44" s="140">
        <f t="shared" si="10"/>
        <v>0</v>
      </c>
      <c r="J44" s="140">
        <f t="shared" si="10"/>
        <v>0</v>
      </c>
      <c r="K44" s="140">
        <f t="shared" si="10"/>
        <v>0</v>
      </c>
      <c r="L44" s="140">
        <f t="shared" si="10"/>
        <v>0</v>
      </c>
      <c r="M44" s="140">
        <f t="shared" si="10"/>
        <v>0</v>
      </c>
      <c r="N44" s="140">
        <f t="shared" si="10"/>
        <v>0</v>
      </c>
      <c r="O44" s="140">
        <f t="shared" si="10"/>
        <v>0</v>
      </c>
      <c r="P44" s="140">
        <f t="shared" si="10"/>
        <v>0</v>
      </c>
      <c r="Q44" s="140">
        <f t="shared" si="10"/>
        <v>0</v>
      </c>
    </row>
    <row r="45" spans="1:19" ht="14.25">
      <c r="A45" s="198"/>
      <c r="B45" s="195"/>
      <c r="C45" s="196"/>
      <c r="D45" s="199">
        <f t="shared" si="0"/>
        <v>0</v>
      </c>
      <c r="E45" s="200"/>
      <c r="F45" s="190">
        <f t="shared" si="3"/>
        <v>0</v>
      </c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194"/>
      <c r="S45" s="194"/>
    </row>
    <row r="46" spans="1:17" ht="0.75" customHeight="1" thickBot="1">
      <c r="A46" s="116"/>
      <c r="B46" s="117"/>
      <c r="C46" s="118"/>
      <c r="D46" s="124"/>
      <c r="E46" s="119"/>
      <c r="F46" s="127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20"/>
    </row>
    <row r="47" ht="14.25">
      <c r="Q47" s="135" t="s">
        <v>208</v>
      </c>
    </row>
    <row r="48" spans="1:17" ht="108">
      <c r="A48" s="60" t="s">
        <v>15</v>
      </c>
      <c r="B48" s="58" t="s">
        <v>104</v>
      </c>
      <c r="C48" s="58" t="s">
        <v>9</v>
      </c>
      <c r="D48" s="54" t="s">
        <v>10</v>
      </c>
      <c r="E48" s="55" t="s">
        <v>105</v>
      </c>
      <c r="F48" s="54" t="s">
        <v>11</v>
      </c>
      <c r="G48" s="55" t="s">
        <v>106</v>
      </c>
      <c r="H48" s="54" t="s">
        <v>12</v>
      </c>
      <c r="I48" s="57" t="s">
        <v>122</v>
      </c>
      <c r="J48" s="56" t="s">
        <v>207</v>
      </c>
      <c r="K48" s="56" t="s">
        <v>206</v>
      </c>
      <c r="L48" s="56" t="s">
        <v>123</v>
      </c>
      <c r="M48" s="56" t="s">
        <v>124</v>
      </c>
      <c r="N48" s="56" t="s">
        <v>13</v>
      </c>
      <c r="O48" s="56" t="s">
        <v>125</v>
      </c>
      <c r="P48" s="56" t="s">
        <v>126</v>
      </c>
      <c r="Q48" s="54" t="s">
        <v>14</v>
      </c>
    </row>
    <row r="49" spans="1:17" ht="15" thickBot="1">
      <c r="A49" s="49">
        <v>1</v>
      </c>
      <c r="B49" s="50">
        <v>2</v>
      </c>
      <c r="C49" s="50">
        <v>3</v>
      </c>
      <c r="D49" s="51">
        <v>4</v>
      </c>
      <c r="E49" s="51">
        <v>5</v>
      </c>
      <c r="F49" s="51">
        <v>6</v>
      </c>
      <c r="G49" s="51">
        <v>7</v>
      </c>
      <c r="H49" s="50">
        <v>8</v>
      </c>
      <c r="I49" s="50">
        <v>9</v>
      </c>
      <c r="J49" s="51">
        <v>10</v>
      </c>
      <c r="K49" s="51">
        <v>11</v>
      </c>
      <c r="L49" s="51">
        <v>12</v>
      </c>
      <c r="M49" s="51">
        <v>13</v>
      </c>
      <c r="N49" s="51">
        <v>14</v>
      </c>
      <c r="O49" s="51">
        <v>15</v>
      </c>
      <c r="P49" s="51">
        <v>16</v>
      </c>
      <c r="Q49" s="50">
        <v>17</v>
      </c>
    </row>
    <row r="50" spans="1:17" ht="33.75">
      <c r="A50" s="161" t="s">
        <v>149</v>
      </c>
      <c r="B50" s="144" t="s">
        <v>19</v>
      </c>
      <c r="C50" s="145" t="s">
        <v>35</v>
      </c>
      <c r="D50" s="68">
        <f aca="true" t="shared" si="11" ref="D50:D61">F50+Q50-E50</f>
        <v>72453064.79</v>
      </c>
      <c r="E50" s="146">
        <f>SUM(E51:E54)</f>
        <v>0</v>
      </c>
      <c r="F50" s="68">
        <f aca="true" t="shared" si="12" ref="F50:F61">H50+I50+J50+M50+O50+K50+L50+N50+P50-G50</f>
        <v>72453064.79</v>
      </c>
      <c r="G50" s="146">
        <f aca="true" t="shared" si="13" ref="G50:Q50">SUM(G51:G54)</f>
        <v>8403371.56</v>
      </c>
      <c r="H50" s="146">
        <f t="shared" si="13"/>
        <v>0</v>
      </c>
      <c r="I50" s="146">
        <f t="shared" si="13"/>
        <v>0</v>
      </c>
      <c r="J50" s="146">
        <f t="shared" si="13"/>
        <v>0</v>
      </c>
      <c r="K50" s="146">
        <f t="shared" si="13"/>
        <v>0</v>
      </c>
      <c r="L50" s="146">
        <f t="shared" si="13"/>
        <v>0</v>
      </c>
      <c r="M50" s="146">
        <f t="shared" si="13"/>
        <v>0</v>
      </c>
      <c r="N50" s="146">
        <f t="shared" si="13"/>
        <v>50832686.96</v>
      </c>
      <c r="O50" s="146">
        <f t="shared" si="13"/>
        <v>23789223.8</v>
      </c>
      <c r="P50" s="146">
        <f t="shared" si="13"/>
        <v>6234525.59</v>
      </c>
      <c r="Q50" s="146">
        <f t="shared" si="13"/>
        <v>0</v>
      </c>
    </row>
    <row r="51" spans="1:17" ht="45">
      <c r="A51" s="156" t="s">
        <v>313</v>
      </c>
      <c r="B51" s="15" t="s">
        <v>19</v>
      </c>
      <c r="C51" s="151" t="s">
        <v>314</v>
      </c>
      <c r="D51" s="69">
        <f t="shared" si="11"/>
        <v>9315</v>
      </c>
      <c r="E51" s="99"/>
      <c r="F51" s="154">
        <f t="shared" si="12"/>
        <v>9315</v>
      </c>
      <c r="G51" s="99"/>
      <c r="H51" s="100"/>
      <c r="I51" s="100"/>
      <c r="J51" s="99"/>
      <c r="K51" s="99"/>
      <c r="L51" s="99"/>
      <c r="M51" s="99"/>
      <c r="N51" s="99">
        <v>9315</v>
      </c>
      <c r="O51" s="99"/>
      <c r="P51" s="99"/>
      <c r="Q51" s="99"/>
    </row>
    <row r="52" spans="1:17" ht="45">
      <c r="A52" s="156" t="s">
        <v>315</v>
      </c>
      <c r="B52" s="15" t="s">
        <v>19</v>
      </c>
      <c r="C52" s="151" t="s">
        <v>316</v>
      </c>
      <c r="D52" s="69">
        <f t="shared" si="11"/>
        <v>12405578.23</v>
      </c>
      <c r="E52" s="99"/>
      <c r="F52" s="154">
        <f t="shared" si="12"/>
        <v>12405578.23</v>
      </c>
      <c r="G52" s="99">
        <v>8403371.56</v>
      </c>
      <c r="H52" s="100"/>
      <c r="I52" s="100"/>
      <c r="J52" s="99"/>
      <c r="K52" s="99"/>
      <c r="L52" s="99"/>
      <c r="M52" s="99"/>
      <c r="N52" s="99">
        <v>12405578.23</v>
      </c>
      <c r="O52" s="99">
        <v>8403371.56</v>
      </c>
      <c r="P52" s="99"/>
      <c r="Q52" s="99"/>
    </row>
    <row r="53" spans="1:17" ht="22.5">
      <c r="A53" s="156" t="s">
        <v>317</v>
      </c>
      <c r="B53" s="15" t="s">
        <v>19</v>
      </c>
      <c r="C53" s="151" t="s">
        <v>318</v>
      </c>
      <c r="D53" s="69">
        <f t="shared" si="11"/>
        <v>60038171.56</v>
      </c>
      <c r="E53" s="99"/>
      <c r="F53" s="154">
        <f t="shared" si="12"/>
        <v>60038171.56</v>
      </c>
      <c r="G53" s="99"/>
      <c r="H53" s="100"/>
      <c r="I53" s="100"/>
      <c r="J53" s="99"/>
      <c r="K53" s="99"/>
      <c r="L53" s="99"/>
      <c r="M53" s="99"/>
      <c r="N53" s="99">
        <v>38417793.73</v>
      </c>
      <c r="O53" s="99">
        <v>15385852.24</v>
      </c>
      <c r="P53" s="99">
        <v>6234525.59</v>
      </c>
      <c r="Q53" s="99"/>
    </row>
    <row r="54" spans="1:17" ht="14.25" hidden="1">
      <c r="A54" s="158"/>
      <c r="B54" s="45"/>
      <c r="C54" s="66"/>
      <c r="D54" s="69">
        <f t="shared" si="11"/>
        <v>0</v>
      </c>
      <c r="E54" s="175"/>
      <c r="F54" s="154">
        <f t="shared" si="12"/>
        <v>0</v>
      </c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</row>
    <row r="55" spans="1:17" ht="33.75">
      <c r="A55" s="162" t="s">
        <v>226</v>
      </c>
      <c r="B55" s="24" t="s">
        <v>27</v>
      </c>
      <c r="C55" s="128" t="s">
        <v>32</v>
      </c>
      <c r="D55" s="69">
        <f t="shared" si="11"/>
        <v>590315729.46</v>
      </c>
      <c r="E55" s="71">
        <f>E56+E61+E70+E73+E78+E82+E87+E91+E95</f>
        <v>0</v>
      </c>
      <c r="F55" s="154">
        <f t="shared" si="12"/>
        <v>590315729.46</v>
      </c>
      <c r="G55" s="71">
        <f aca="true" t="shared" si="14" ref="G55:Q55">G56+G61+G70+G73+G78+G82+G87+G91+G95</f>
        <v>22567271.56</v>
      </c>
      <c r="H55" s="71">
        <f t="shared" si="14"/>
        <v>0</v>
      </c>
      <c r="I55" s="71">
        <f t="shared" si="14"/>
        <v>0</v>
      </c>
      <c r="J55" s="71">
        <f t="shared" si="14"/>
        <v>0</v>
      </c>
      <c r="K55" s="71">
        <f t="shared" si="14"/>
        <v>0</v>
      </c>
      <c r="L55" s="71">
        <f t="shared" si="14"/>
        <v>0</v>
      </c>
      <c r="M55" s="71">
        <f t="shared" si="14"/>
        <v>0</v>
      </c>
      <c r="N55" s="71">
        <f t="shared" si="14"/>
        <v>446062942.23</v>
      </c>
      <c r="O55" s="71">
        <f t="shared" si="14"/>
        <v>115039592.8</v>
      </c>
      <c r="P55" s="71">
        <f t="shared" si="14"/>
        <v>51780465.99</v>
      </c>
      <c r="Q55" s="71">
        <f t="shared" si="14"/>
        <v>0</v>
      </c>
    </row>
    <row r="56" spans="1:17" ht="33.75">
      <c r="A56" s="155" t="s">
        <v>150</v>
      </c>
      <c r="B56" s="17" t="s">
        <v>28</v>
      </c>
      <c r="C56" s="18" t="s">
        <v>33</v>
      </c>
      <c r="D56" s="69">
        <f t="shared" si="11"/>
        <v>69259868.65</v>
      </c>
      <c r="E56" s="140">
        <f>SUM(E57:E60)</f>
        <v>0</v>
      </c>
      <c r="F56" s="154">
        <f t="shared" si="12"/>
        <v>69259868.65</v>
      </c>
      <c r="G56" s="140">
        <f aca="true" t="shared" si="15" ref="G56:Q56">SUM(G57:G60)</f>
        <v>0</v>
      </c>
      <c r="H56" s="140">
        <f t="shared" si="15"/>
        <v>0</v>
      </c>
      <c r="I56" s="140">
        <f t="shared" si="15"/>
        <v>0</v>
      </c>
      <c r="J56" s="140">
        <f t="shared" si="15"/>
        <v>0</v>
      </c>
      <c r="K56" s="140">
        <f t="shared" si="15"/>
        <v>0</v>
      </c>
      <c r="L56" s="140">
        <f t="shared" si="15"/>
        <v>0</v>
      </c>
      <c r="M56" s="140">
        <f t="shared" si="15"/>
        <v>0</v>
      </c>
      <c r="N56" s="140">
        <f t="shared" si="15"/>
        <v>56845224.76</v>
      </c>
      <c r="O56" s="140">
        <f t="shared" si="15"/>
        <v>0</v>
      </c>
      <c r="P56" s="140">
        <f t="shared" si="15"/>
        <v>12414643.89</v>
      </c>
      <c r="Q56" s="140">
        <f t="shared" si="15"/>
        <v>0</v>
      </c>
    </row>
    <row r="57" spans="1:17" ht="14.25">
      <c r="A57" s="156" t="s">
        <v>307</v>
      </c>
      <c r="B57" s="19" t="s">
        <v>28</v>
      </c>
      <c r="C57" s="150" t="s">
        <v>308</v>
      </c>
      <c r="D57" s="69">
        <f t="shared" si="11"/>
        <v>51513848.85</v>
      </c>
      <c r="E57" s="70"/>
      <c r="F57" s="154">
        <f t="shared" si="12"/>
        <v>51513848.85</v>
      </c>
      <c r="G57" s="70"/>
      <c r="H57" s="72"/>
      <c r="I57" s="72"/>
      <c r="J57" s="70"/>
      <c r="K57" s="70"/>
      <c r="L57" s="70"/>
      <c r="M57" s="70"/>
      <c r="N57" s="70">
        <v>42329057.01</v>
      </c>
      <c r="O57" s="70"/>
      <c r="P57" s="70">
        <v>9184791.84</v>
      </c>
      <c r="Q57" s="70"/>
    </row>
    <row r="58" spans="1:17" ht="22.5">
      <c r="A58" s="156" t="s">
        <v>309</v>
      </c>
      <c r="B58" s="19" t="s">
        <v>28</v>
      </c>
      <c r="C58" s="150" t="s">
        <v>310</v>
      </c>
      <c r="D58" s="69">
        <f t="shared" si="11"/>
        <v>2251550</v>
      </c>
      <c r="E58" s="70"/>
      <c r="F58" s="154">
        <f t="shared" si="12"/>
        <v>2251550</v>
      </c>
      <c r="G58" s="70"/>
      <c r="H58" s="72"/>
      <c r="I58" s="72"/>
      <c r="J58" s="70"/>
      <c r="K58" s="70"/>
      <c r="L58" s="70"/>
      <c r="M58" s="70"/>
      <c r="N58" s="70">
        <v>1770350</v>
      </c>
      <c r="O58" s="70"/>
      <c r="P58" s="70">
        <v>481200</v>
      </c>
      <c r="Q58" s="70"/>
    </row>
    <row r="59" spans="1:17" ht="14.25">
      <c r="A59" s="156" t="s">
        <v>311</v>
      </c>
      <c r="B59" s="19" t="s">
        <v>28</v>
      </c>
      <c r="C59" s="150" t="s">
        <v>312</v>
      </c>
      <c r="D59" s="69">
        <f t="shared" si="11"/>
        <v>15494469.8</v>
      </c>
      <c r="E59" s="70"/>
      <c r="F59" s="154">
        <f t="shared" si="12"/>
        <v>15494469.8</v>
      </c>
      <c r="G59" s="70"/>
      <c r="H59" s="72"/>
      <c r="I59" s="72"/>
      <c r="J59" s="70"/>
      <c r="K59" s="70"/>
      <c r="L59" s="70"/>
      <c r="M59" s="70"/>
      <c r="N59" s="70">
        <v>12745817.75</v>
      </c>
      <c r="O59" s="70"/>
      <c r="P59" s="70">
        <v>2748652.05</v>
      </c>
      <c r="Q59" s="70"/>
    </row>
    <row r="60" spans="1:17" ht="14.25" hidden="1">
      <c r="A60" s="160"/>
      <c r="B60" s="19"/>
      <c r="C60" s="16"/>
      <c r="D60" s="69">
        <f t="shared" si="11"/>
        <v>0</v>
      </c>
      <c r="E60" s="70"/>
      <c r="F60" s="154">
        <f t="shared" si="12"/>
        <v>0</v>
      </c>
      <c r="G60" s="70"/>
      <c r="H60" s="72"/>
      <c r="I60" s="72"/>
      <c r="J60" s="70"/>
      <c r="K60" s="70"/>
      <c r="L60" s="70"/>
      <c r="M60" s="70"/>
      <c r="N60" s="70"/>
      <c r="O60" s="70"/>
      <c r="P60" s="70"/>
      <c r="Q60" s="70"/>
    </row>
    <row r="61" spans="1:17" ht="22.5">
      <c r="A61" s="155" t="s">
        <v>151</v>
      </c>
      <c r="B61" s="32" t="s">
        <v>30</v>
      </c>
      <c r="C61" s="18" t="s">
        <v>34</v>
      </c>
      <c r="D61" s="69">
        <f t="shared" si="11"/>
        <v>134603036.63</v>
      </c>
      <c r="E61" s="142">
        <f>SUM(E62:E69)</f>
        <v>0</v>
      </c>
      <c r="F61" s="154">
        <f t="shared" si="12"/>
        <v>134603036.63</v>
      </c>
      <c r="G61" s="142">
        <f aca="true" t="shared" si="16" ref="G61:Q61">SUM(G62:G69)</f>
        <v>0</v>
      </c>
      <c r="H61" s="142">
        <f t="shared" si="16"/>
        <v>0</v>
      </c>
      <c r="I61" s="142">
        <f t="shared" si="16"/>
        <v>0</v>
      </c>
      <c r="J61" s="142">
        <f t="shared" si="16"/>
        <v>0</v>
      </c>
      <c r="K61" s="142">
        <f t="shared" si="16"/>
        <v>0</v>
      </c>
      <c r="L61" s="142">
        <f t="shared" si="16"/>
        <v>0</v>
      </c>
      <c r="M61" s="142">
        <f t="shared" si="16"/>
        <v>0</v>
      </c>
      <c r="N61" s="142">
        <f t="shared" si="16"/>
        <v>59860501.54</v>
      </c>
      <c r="O61" s="142">
        <f t="shared" si="16"/>
        <v>39089022.38</v>
      </c>
      <c r="P61" s="142">
        <f t="shared" si="16"/>
        <v>35653512.71</v>
      </c>
      <c r="Q61" s="142">
        <f t="shared" si="16"/>
        <v>0</v>
      </c>
    </row>
    <row r="62" spans="1:17" ht="14.25">
      <c r="A62" s="156" t="s">
        <v>293</v>
      </c>
      <c r="B62" s="19" t="s">
        <v>30</v>
      </c>
      <c r="C62" s="150" t="s">
        <v>294</v>
      </c>
      <c r="D62" s="69">
        <f aca="true" t="shared" si="17" ref="D62:D68">F62+Q62-E62</f>
        <v>976666.33</v>
      </c>
      <c r="E62" s="70"/>
      <c r="F62" s="154">
        <f aca="true" t="shared" si="18" ref="F62:F68">H62+I62+J62+M62+O62+K62+L62+N62+P62-G62</f>
        <v>976666.33</v>
      </c>
      <c r="G62" s="70"/>
      <c r="H62" s="72"/>
      <c r="I62" s="72"/>
      <c r="J62" s="70"/>
      <c r="K62" s="70"/>
      <c r="L62" s="70"/>
      <c r="M62" s="70"/>
      <c r="N62" s="70">
        <v>702648.55</v>
      </c>
      <c r="O62" s="70"/>
      <c r="P62" s="70">
        <v>274017.78</v>
      </c>
      <c r="Q62" s="70"/>
    </row>
    <row r="63" spans="1:17" ht="14.25">
      <c r="A63" s="156" t="s">
        <v>295</v>
      </c>
      <c r="B63" s="19" t="s">
        <v>30</v>
      </c>
      <c r="C63" s="150" t="s">
        <v>296</v>
      </c>
      <c r="D63" s="69">
        <f t="shared" si="17"/>
        <v>15350694.95</v>
      </c>
      <c r="E63" s="70"/>
      <c r="F63" s="154">
        <f t="shared" si="18"/>
        <v>15350694.95</v>
      </c>
      <c r="G63" s="70"/>
      <c r="H63" s="72"/>
      <c r="I63" s="72"/>
      <c r="J63" s="70"/>
      <c r="K63" s="70"/>
      <c r="L63" s="70"/>
      <c r="M63" s="70"/>
      <c r="N63" s="70">
        <v>15350694.95</v>
      </c>
      <c r="O63" s="70"/>
      <c r="P63" s="70"/>
      <c r="Q63" s="70"/>
    </row>
    <row r="64" spans="1:17" ht="14.25">
      <c r="A64" s="156" t="s">
        <v>297</v>
      </c>
      <c r="B64" s="19" t="s">
        <v>30</v>
      </c>
      <c r="C64" s="150" t="s">
        <v>298</v>
      </c>
      <c r="D64" s="69">
        <f t="shared" si="17"/>
        <v>13483660.75</v>
      </c>
      <c r="E64" s="70"/>
      <c r="F64" s="154">
        <f t="shared" si="18"/>
        <v>13483660.75</v>
      </c>
      <c r="G64" s="70"/>
      <c r="H64" s="72"/>
      <c r="I64" s="72"/>
      <c r="J64" s="70"/>
      <c r="K64" s="70"/>
      <c r="L64" s="70"/>
      <c r="M64" s="70"/>
      <c r="N64" s="70">
        <v>2806585.68</v>
      </c>
      <c r="O64" s="70">
        <v>4526277.6</v>
      </c>
      <c r="P64" s="70">
        <v>6150797.47</v>
      </c>
      <c r="Q64" s="70"/>
    </row>
    <row r="65" spans="1:17" ht="45">
      <c r="A65" s="156" t="s">
        <v>299</v>
      </c>
      <c r="B65" s="19" t="s">
        <v>30</v>
      </c>
      <c r="C65" s="150" t="s">
        <v>300</v>
      </c>
      <c r="D65" s="69">
        <f t="shared" si="17"/>
        <v>1678.06</v>
      </c>
      <c r="E65" s="70"/>
      <c r="F65" s="154">
        <f t="shared" si="18"/>
        <v>1678.06</v>
      </c>
      <c r="G65" s="70"/>
      <c r="H65" s="72"/>
      <c r="I65" s="72"/>
      <c r="J65" s="70"/>
      <c r="K65" s="70"/>
      <c r="L65" s="70"/>
      <c r="M65" s="70"/>
      <c r="N65" s="70"/>
      <c r="O65" s="70"/>
      <c r="P65" s="70">
        <v>1678.06</v>
      </c>
      <c r="Q65" s="70"/>
    </row>
    <row r="66" spans="1:17" ht="14.25">
      <c r="A66" s="156" t="s">
        <v>301</v>
      </c>
      <c r="B66" s="19" t="s">
        <v>30</v>
      </c>
      <c r="C66" s="150" t="s">
        <v>302</v>
      </c>
      <c r="D66" s="69">
        <f t="shared" si="17"/>
        <v>68438870.1</v>
      </c>
      <c r="E66" s="70"/>
      <c r="F66" s="154">
        <f t="shared" si="18"/>
        <v>68438870.1</v>
      </c>
      <c r="G66" s="70"/>
      <c r="H66" s="72"/>
      <c r="I66" s="72"/>
      <c r="J66" s="70"/>
      <c r="K66" s="70"/>
      <c r="L66" s="70"/>
      <c r="M66" s="70"/>
      <c r="N66" s="70">
        <v>30175312.77</v>
      </c>
      <c r="O66" s="70">
        <v>21827679.01</v>
      </c>
      <c r="P66" s="70">
        <v>16435878.32</v>
      </c>
      <c r="Q66" s="70"/>
    </row>
    <row r="67" spans="1:17" ht="14.25">
      <c r="A67" s="156" t="s">
        <v>303</v>
      </c>
      <c r="B67" s="19" t="s">
        <v>30</v>
      </c>
      <c r="C67" s="150" t="s">
        <v>304</v>
      </c>
      <c r="D67" s="69">
        <f t="shared" si="17"/>
        <v>36316594.05</v>
      </c>
      <c r="E67" s="70"/>
      <c r="F67" s="154">
        <f t="shared" si="18"/>
        <v>36316594.05</v>
      </c>
      <c r="G67" s="70"/>
      <c r="H67" s="72"/>
      <c r="I67" s="72"/>
      <c r="J67" s="70"/>
      <c r="K67" s="70"/>
      <c r="L67" s="70"/>
      <c r="M67" s="70"/>
      <c r="N67" s="70">
        <v>10814468.84</v>
      </c>
      <c r="O67" s="70">
        <v>12735065.77</v>
      </c>
      <c r="P67" s="70">
        <v>12767059.44</v>
      </c>
      <c r="Q67" s="70"/>
    </row>
    <row r="68" spans="1:17" ht="14.25">
      <c r="A68" s="156" t="s">
        <v>305</v>
      </c>
      <c r="B68" s="19" t="s">
        <v>30</v>
      </c>
      <c r="C68" s="150" t="s">
        <v>306</v>
      </c>
      <c r="D68" s="69">
        <f t="shared" si="17"/>
        <v>34872.39</v>
      </c>
      <c r="E68" s="70"/>
      <c r="F68" s="154">
        <f t="shared" si="18"/>
        <v>34872.39</v>
      </c>
      <c r="G68" s="70"/>
      <c r="H68" s="72"/>
      <c r="I68" s="72"/>
      <c r="J68" s="70"/>
      <c r="K68" s="70"/>
      <c r="L68" s="70"/>
      <c r="M68" s="70"/>
      <c r="N68" s="70">
        <v>10790.75</v>
      </c>
      <c r="O68" s="70"/>
      <c r="P68" s="70">
        <v>24081.64</v>
      </c>
      <c r="Q68" s="70"/>
    </row>
    <row r="69" spans="1:17" ht="14.25" hidden="1">
      <c r="A69" s="160"/>
      <c r="B69" s="19"/>
      <c r="C69" s="16"/>
      <c r="D69" s="69">
        <f aca="true" t="shared" si="19" ref="D69:D95">F69+Q69-E69</f>
        <v>0</v>
      </c>
      <c r="E69" s="70"/>
      <c r="F69" s="154">
        <f aca="true" t="shared" si="20" ref="F69:F95">H69+I69+J69+M69+O69+K69+L69+N69+P69-G69</f>
        <v>0</v>
      </c>
      <c r="G69" s="70"/>
      <c r="H69" s="72"/>
      <c r="I69" s="72"/>
      <c r="J69" s="70"/>
      <c r="K69" s="70"/>
      <c r="L69" s="70"/>
      <c r="M69" s="70"/>
      <c r="N69" s="70"/>
      <c r="O69" s="70"/>
      <c r="P69" s="70"/>
      <c r="Q69" s="70"/>
    </row>
    <row r="70" spans="1:17" ht="33.75">
      <c r="A70" s="161" t="s">
        <v>152</v>
      </c>
      <c r="B70" s="17" t="s">
        <v>35</v>
      </c>
      <c r="C70" s="44" t="s">
        <v>36</v>
      </c>
      <c r="D70" s="69">
        <f t="shared" si="19"/>
        <v>5089.57</v>
      </c>
      <c r="E70" s="140">
        <f>SUM(E71:E72)</f>
        <v>0</v>
      </c>
      <c r="F70" s="154">
        <f t="shared" si="20"/>
        <v>5089.57</v>
      </c>
      <c r="G70" s="140">
        <f aca="true" t="shared" si="21" ref="G70:Q70">SUM(G71:G72)</f>
        <v>0</v>
      </c>
      <c r="H70" s="140">
        <f t="shared" si="21"/>
        <v>0</v>
      </c>
      <c r="I70" s="140">
        <f t="shared" si="21"/>
        <v>0</v>
      </c>
      <c r="J70" s="140">
        <f t="shared" si="21"/>
        <v>0</v>
      </c>
      <c r="K70" s="140">
        <f t="shared" si="21"/>
        <v>0</v>
      </c>
      <c r="L70" s="140">
        <f t="shared" si="21"/>
        <v>0</v>
      </c>
      <c r="M70" s="140">
        <f t="shared" si="21"/>
        <v>0</v>
      </c>
      <c r="N70" s="140">
        <f t="shared" si="21"/>
        <v>5089.57</v>
      </c>
      <c r="O70" s="140">
        <f t="shared" si="21"/>
        <v>0</v>
      </c>
      <c r="P70" s="140">
        <f t="shared" si="21"/>
        <v>0</v>
      </c>
      <c r="Q70" s="140">
        <f t="shared" si="21"/>
        <v>0</v>
      </c>
    </row>
    <row r="71" spans="1:17" ht="14.25">
      <c r="A71" s="156" t="s">
        <v>291</v>
      </c>
      <c r="B71" s="19" t="s">
        <v>35</v>
      </c>
      <c r="C71" s="150" t="s">
        <v>292</v>
      </c>
      <c r="D71" s="69">
        <f t="shared" si="19"/>
        <v>5089.57</v>
      </c>
      <c r="E71" s="91"/>
      <c r="F71" s="154">
        <f t="shared" si="20"/>
        <v>5089.57</v>
      </c>
      <c r="G71" s="70"/>
      <c r="H71" s="72"/>
      <c r="I71" s="72"/>
      <c r="J71" s="70"/>
      <c r="K71" s="70"/>
      <c r="L71" s="70"/>
      <c r="M71" s="70"/>
      <c r="N71" s="70">
        <v>5089.57</v>
      </c>
      <c r="O71" s="70"/>
      <c r="P71" s="70"/>
      <c r="Q71" s="70"/>
    </row>
    <row r="72" spans="1:17" ht="14.25" hidden="1">
      <c r="A72" s="160"/>
      <c r="B72" s="19"/>
      <c r="C72" s="16"/>
      <c r="D72" s="69">
        <f t="shared" si="19"/>
        <v>0</v>
      </c>
      <c r="E72" s="91"/>
      <c r="F72" s="154">
        <f t="shared" si="20"/>
        <v>0</v>
      </c>
      <c r="G72" s="70"/>
      <c r="H72" s="72"/>
      <c r="I72" s="72"/>
      <c r="J72" s="70"/>
      <c r="K72" s="70"/>
      <c r="L72" s="70"/>
      <c r="M72" s="70"/>
      <c r="N72" s="70"/>
      <c r="O72" s="70"/>
      <c r="P72" s="70"/>
      <c r="Q72" s="70"/>
    </row>
    <row r="73" spans="1:17" ht="33.75">
      <c r="A73" s="155" t="s">
        <v>153</v>
      </c>
      <c r="B73" s="17" t="s">
        <v>33</v>
      </c>
      <c r="C73" s="18" t="s">
        <v>37</v>
      </c>
      <c r="D73" s="69">
        <f t="shared" si="19"/>
        <v>264140854.85</v>
      </c>
      <c r="E73" s="140">
        <f>SUM(E74:E77)</f>
        <v>0</v>
      </c>
      <c r="F73" s="154">
        <f t="shared" si="20"/>
        <v>264140854.85</v>
      </c>
      <c r="G73" s="140">
        <f aca="true" t="shared" si="22" ref="G73:Q73">SUM(G74:G77)</f>
        <v>0</v>
      </c>
      <c r="H73" s="140">
        <f t="shared" si="22"/>
        <v>0</v>
      </c>
      <c r="I73" s="140">
        <f t="shared" si="22"/>
        <v>0</v>
      </c>
      <c r="J73" s="140">
        <f t="shared" si="22"/>
        <v>0</v>
      </c>
      <c r="K73" s="140">
        <f t="shared" si="22"/>
        <v>0</v>
      </c>
      <c r="L73" s="140">
        <f t="shared" si="22"/>
        <v>0</v>
      </c>
      <c r="M73" s="140">
        <f t="shared" si="22"/>
        <v>0</v>
      </c>
      <c r="N73" s="140">
        <f t="shared" si="22"/>
        <v>262423704.85</v>
      </c>
      <c r="O73" s="140">
        <f t="shared" si="22"/>
        <v>1717150</v>
      </c>
      <c r="P73" s="140">
        <f t="shared" si="22"/>
        <v>0</v>
      </c>
      <c r="Q73" s="140">
        <f t="shared" si="22"/>
        <v>0</v>
      </c>
    </row>
    <row r="74" spans="1:17" ht="33.75">
      <c r="A74" s="159" t="s">
        <v>285</v>
      </c>
      <c r="B74" s="19" t="s">
        <v>33</v>
      </c>
      <c r="C74" s="150" t="s">
        <v>286</v>
      </c>
      <c r="D74" s="69">
        <f t="shared" si="19"/>
        <v>254517409.27</v>
      </c>
      <c r="E74" s="72"/>
      <c r="F74" s="154">
        <f t="shared" si="20"/>
        <v>254517409.27</v>
      </c>
      <c r="G74" s="72"/>
      <c r="H74" s="72"/>
      <c r="I74" s="72"/>
      <c r="J74" s="72"/>
      <c r="K74" s="72"/>
      <c r="L74" s="72"/>
      <c r="M74" s="72"/>
      <c r="N74" s="72">
        <v>254517409.27</v>
      </c>
      <c r="O74" s="72"/>
      <c r="P74" s="72"/>
      <c r="Q74" s="72"/>
    </row>
    <row r="75" spans="1:17" ht="56.25">
      <c r="A75" s="159" t="s">
        <v>287</v>
      </c>
      <c r="B75" s="19" t="s">
        <v>33</v>
      </c>
      <c r="C75" s="150" t="s">
        <v>288</v>
      </c>
      <c r="D75" s="69">
        <f t="shared" si="19"/>
        <v>67000</v>
      </c>
      <c r="E75" s="72"/>
      <c r="F75" s="154">
        <f t="shared" si="20"/>
        <v>67000</v>
      </c>
      <c r="G75" s="72"/>
      <c r="H75" s="72"/>
      <c r="I75" s="72"/>
      <c r="J75" s="72"/>
      <c r="K75" s="72"/>
      <c r="L75" s="72"/>
      <c r="M75" s="72"/>
      <c r="N75" s="72"/>
      <c r="O75" s="72">
        <v>67000</v>
      </c>
      <c r="P75" s="72"/>
      <c r="Q75" s="72"/>
    </row>
    <row r="76" spans="1:17" ht="45">
      <c r="A76" s="159" t="s">
        <v>289</v>
      </c>
      <c r="B76" s="19" t="s">
        <v>33</v>
      </c>
      <c r="C76" s="150" t="s">
        <v>290</v>
      </c>
      <c r="D76" s="69">
        <f t="shared" si="19"/>
        <v>9556445.58</v>
      </c>
      <c r="E76" s="72"/>
      <c r="F76" s="154">
        <f t="shared" si="20"/>
        <v>9556445.58</v>
      </c>
      <c r="G76" s="72"/>
      <c r="H76" s="72"/>
      <c r="I76" s="72"/>
      <c r="J76" s="72"/>
      <c r="K76" s="72"/>
      <c r="L76" s="72"/>
      <c r="M76" s="72"/>
      <c r="N76" s="72">
        <v>7906295.58</v>
      </c>
      <c r="O76" s="72">
        <v>1650150</v>
      </c>
      <c r="P76" s="72"/>
      <c r="Q76" s="72"/>
    </row>
    <row r="77" spans="1:17" ht="14.25" hidden="1">
      <c r="A77" s="160"/>
      <c r="B77" s="19"/>
      <c r="C77" s="20"/>
      <c r="D77" s="69">
        <f t="shared" si="19"/>
        <v>0</v>
      </c>
      <c r="E77" s="72"/>
      <c r="F77" s="154">
        <f t="shared" si="20"/>
        <v>0</v>
      </c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</row>
    <row r="78" spans="1:17" ht="22.5">
      <c r="A78" s="155" t="s">
        <v>154</v>
      </c>
      <c r="B78" s="17" t="s">
        <v>36</v>
      </c>
      <c r="C78" s="44" t="s">
        <v>38</v>
      </c>
      <c r="D78" s="69">
        <f t="shared" si="19"/>
        <v>86324.03</v>
      </c>
      <c r="E78" s="141">
        <f>SUM(E79:E81)</f>
        <v>0</v>
      </c>
      <c r="F78" s="154">
        <f t="shared" si="20"/>
        <v>86324.03</v>
      </c>
      <c r="G78" s="141">
        <f aca="true" t="shared" si="23" ref="G78:Q78">SUM(G79:G81)</f>
        <v>22567271.56</v>
      </c>
      <c r="H78" s="141">
        <f t="shared" si="23"/>
        <v>0</v>
      </c>
      <c r="I78" s="141">
        <f t="shared" si="23"/>
        <v>0</v>
      </c>
      <c r="J78" s="141">
        <f t="shared" si="23"/>
        <v>0</v>
      </c>
      <c r="K78" s="141">
        <f t="shared" si="23"/>
        <v>0</v>
      </c>
      <c r="L78" s="141">
        <f t="shared" si="23"/>
        <v>0</v>
      </c>
      <c r="M78" s="141">
        <f t="shared" si="23"/>
        <v>0</v>
      </c>
      <c r="N78" s="141">
        <f t="shared" si="23"/>
        <v>21959805.59</v>
      </c>
      <c r="O78" s="141">
        <f t="shared" si="23"/>
        <v>279790</v>
      </c>
      <c r="P78" s="141">
        <f t="shared" si="23"/>
        <v>414000</v>
      </c>
      <c r="Q78" s="141">
        <f t="shared" si="23"/>
        <v>0</v>
      </c>
    </row>
    <row r="79" spans="1:17" ht="33.75">
      <c r="A79" s="159" t="s">
        <v>281</v>
      </c>
      <c r="B79" s="15" t="s">
        <v>36</v>
      </c>
      <c r="C79" s="152" t="s">
        <v>282</v>
      </c>
      <c r="D79" s="71">
        <f t="shared" si="19"/>
        <v>0</v>
      </c>
      <c r="E79" s="78"/>
      <c r="F79" s="154">
        <f t="shared" si="20"/>
        <v>0</v>
      </c>
      <c r="G79" s="78">
        <v>14163900</v>
      </c>
      <c r="H79" s="76"/>
      <c r="I79" s="76"/>
      <c r="J79" s="78"/>
      <c r="K79" s="78"/>
      <c r="L79" s="78"/>
      <c r="M79" s="78"/>
      <c r="N79" s="78">
        <v>13474000</v>
      </c>
      <c r="O79" s="78">
        <v>275900</v>
      </c>
      <c r="P79" s="78">
        <v>414000</v>
      </c>
      <c r="Q79" s="78"/>
    </row>
    <row r="80" spans="1:17" ht="33.75">
      <c r="A80" s="159" t="s">
        <v>283</v>
      </c>
      <c r="B80" s="15" t="s">
        <v>36</v>
      </c>
      <c r="C80" s="152" t="s">
        <v>284</v>
      </c>
      <c r="D80" s="71">
        <f t="shared" si="19"/>
        <v>86324.03</v>
      </c>
      <c r="E80" s="78"/>
      <c r="F80" s="154">
        <f t="shared" si="20"/>
        <v>86324.03</v>
      </c>
      <c r="G80" s="78">
        <v>8403371.56</v>
      </c>
      <c r="H80" s="76"/>
      <c r="I80" s="76"/>
      <c r="J80" s="78"/>
      <c r="K80" s="78"/>
      <c r="L80" s="78"/>
      <c r="M80" s="78"/>
      <c r="N80" s="78">
        <v>8485805.59</v>
      </c>
      <c r="O80" s="78">
        <v>3890</v>
      </c>
      <c r="P80" s="78"/>
      <c r="Q80" s="78"/>
    </row>
    <row r="81" spans="1:17" ht="14.25" hidden="1">
      <c r="A81" s="160"/>
      <c r="B81" s="19"/>
      <c r="C81" s="26"/>
      <c r="D81" s="71">
        <f t="shared" si="19"/>
        <v>0</v>
      </c>
      <c r="E81" s="70"/>
      <c r="F81" s="154">
        <f t="shared" si="20"/>
        <v>0</v>
      </c>
      <c r="G81" s="70"/>
      <c r="H81" s="72"/>
      <c r="I81" s="72"/>
      <c r="J81" s="70"/>
      <c r="K81" s="70"/>
      <c r="L81" s="70"/>
      <c r="M81" s="70"/>
      <c r="N81" s="70"/>
      <c r="O81" s="70"/>
      <c r="P81" s="70"/>
      <c r="Q81" s="70"/>
    </row>
    <row r="82" spans="1:17" ht="22.5">
      <c r="A82" s="155" t="s">
        <v>155</v>
      </c>
      <c r="B82" s="32" t="s">
        <v>37</v>
      </c>
      <c r="C82" s="25" t="s">
        <v>39</v>
      </c>
      <c r="D82" s="71">
        <f t="shared" si="19"/>
        <v>7548744.57</v>
      </c>
      <c r="E82" s="148">
        <f>SUM(E83:E86)</f>
        <v>0</v>
      </c>
      <c r="F82" s="154">
        <f t="shared" si="20"/>
        <v>7548744.57</v>
      </c>
      <c r="G82" s="148">
        <f aca="true" t="shared" si="24" ref="G82:Q82">SUM(G83:G86)</f>
        <v>0</v>
      </c>
      <c r="H82" s="148">
        <f t="shared" si="24"/>
        <v>0</v>
      </c>
      <c r="I82" s="148">
        <f t="shared" si="24"/>
        <v>0</v>
      </c>
      <c r="J82" s="148">
        <f t="shared" si="24"/>
        <v>0</v>
      </c>
      <c r="K82" s="148">
        <f t="shared" si="24"/>
        <v>0</v>
      </c>
      <c r="L82" s="148">
        <f t="shared" si="24"/>
        <v>0</v>
      </c>
      <c r="M82" s="148">
        <f t="shared" si="24"/>
        <v>0</v>
      </c>
      <c r="N82" s="148">
        <f t="shared" si="24"/>
        <v>6644510.71</v>
      </c>
      <c r="O82" s="148">
        <f t="shared" si="24"/>
        <v>151347</v>
      </c>
      <c r="P82" s="148">
        <f t="shared" si="24"/>
        <v>752886.86</v>
      </c>
      <c r="Q82" s="148">
        <f t="shared" si="24"/>
        <v>0</v>
      </c>
    </row>
    <row r="83" spans="1:17" ht="22.5">
      <c r="A83" s="156" t="s">
        <v>275</v>
      </c>
      <c r="B83" s="180" t="s">
        <v>37</v>
      </c>
      <c r="C83" s="182" t="s">
        <v>276</v>
      </c>
      <c r="D83" s="71">
        <f t="shared" si="19"/>
        <v>4015985.04</v>
      </c>
      <c r="E83" s="70"/>
      <c r="F83" s="154">
        <f t="shared" si="20"/>
        <v>4015985.04</v>
      </c>
      <c r="G83" s="70"/>
      <c r="H83" s="72"/>
      <c r="I83" s="72"/>
      <c r="J83" s="70"/>
      <c r="K83" s="70"/>
      <c r="L83" s="70"/>
      <c r="M83" s="70"/>
      <c r="N83" s="70">
        <v>4015985.04</v>
      </c>
      <c r="O83" s="70"/>
      <c r="P83" s="70"/>
      <c r="Q83" s="70"/>
    </row>
    <row r="84" spans="1:17" ht="33.75">
      <c r="A84" s="156" t="s">
        <v>277</v>
      </c>
      <c r="B84" s="180" t="s">
        <v>37</v>
      </c>
      <c r="C84" s="182" t="s">
        <v>278</v>
      </c>
      <c r="D84" s="71">
        <f t="shared" si="19"/>
        <v>3246439.33</v>
      </c>
      <c r="E84" s="70"/>
      <c r="F84" s="154">
        <f t="shared" si="20"/>
        <v>3246439.33</v>
      </c>
      <c r="G84" s="70"/>
      <c r="H84" s="72"/>
      <c r="I84" s="72"/>
      <c r="J84" s="70"/>
      <c r="K84" s="70"/>
      <c r="L84" s="70"/>
      <c r="M84" s="70"/>
      <c r="N84" s="70">
        <v>2394031.25</v>
      </c>
      <c r="O84" s="70">
        <v>151347</v>
      </c>
      <c r="P84" s="70">
        <v>701061.08</v>
      </c>
      <c r="Q84" s="70"/>
    </row>
    <row r="85" spans="1:17" ht="22.5">
      <c r="A85" s="156" t="s">
        <v>279</v>
      </c>
      <c r="B85" s="180" t="s">
        <v>37</v>
      </c>
      <c r="C85" s="182" t="s">
        <v>280</v>
      </c>
      <c r="D85" s="71">
        <f t="shared" si="19"/>
        <v>286320.2</v>
      </c>
      <c r="E85" s="70"/>
      <c r="F85" s="154">
        <f t="shared" si="20"/>
        <v>286320.2</v>
      </c>
      <c r="G85" s="70"/>
      <c r="H85" s="72"/>
      <c r="I85" s="72"/>
      <c r="J85" s="70"/>
      <c r="K85" s="70"/>
      <c r="L85" s="70"/>
      <c r="M85" s="70"/>
      <c r="N85" s="70">
        <v>234494.42</v>
      </c>
      <c r="O85" s="70"/>
      <c r="P85" s="70">
        <v>51825.78</v>
      </c>
      <c r="Q85" s="70"/>
    </row>
    <row r="86" spans="1:17" ht="14.25" hidden="1">
      <c r="A86" s="160"/>
      <c r="B86" s="163"/>
      <c r="C86" s="183"/>
      <c r="D86" s="71">
        <f t="shared" si="19"/>
        <v>0</v>
      </c>
      <c r="E86" s="70"/>
      <c r="F86" s="154">
        <f t="shared" si="20"/>
        <v>0</v>
      </c>
      <c r="G86" s="70"/>
      <c r="H86" s="72"/>
      <c r="I86" s="72"/>
      <c r="J86" s="70"/>
      <c r="K86" s="70"/>
      <c r="L86" s="70"/>
      <c r="M86" s="70"/>
      <c r="N86" s="70"/>
      <c r="O86" s="70"/>
      <c r="P86" s="70"/>
      <c r="Q86" s="70"/>
    </row>
    <row r="87" spans="1:17" ht="22.5">
      <c r="A87" s="155" t="s">
        <v>156</v>
      </c>
      <c r="B87" s="32" t="s">
        <v>38</v>
      </c>
      <c r="C87" s="25" t="s">
        <v>40</v>
      </c>
      <c r="D87" s="71">
        <f t="shared" si="19"/>
        <v>5494068.24</v>
      </c>
      <c r="E87" s="141">
        <f>SUM(E88:E90)</f>
        <v>0</v>
      </c>
      <c r="F87" s="154">
        <f t="shared" si="20"/>
        <v>5494068.24</v>
      </c>
      <c r="G87" s="141">
        <f aca="true" t="shared" si="25" ref="G87:Q87">SUM(G88:G90)</f>
        <v>0</v>
      </c>
      <c r="H87" s="141">
        <f t="shared" si="25"/>
        <v>0</v>
      </c>
      <c r="I87" s="141">
        <f t="shared" si="25"/>
        <v>0</v>
      </c>
      <c r="J87" s="141">
        <f t="shared" si="25"/>
        <v>0</v>
      </c>
      <c r="K87" s="141">
        <f t="shared" si="25"/>
        <v>0</v>
      </c>
      <c r="L87" s="141">
        <f t="shared" si="25"/>
        <v>0</v>
      </c>
      <c r="M87" s="141">
        <f t="shared" si="25"/>
        <v>0</v>
      </c>
      <c r="N87" s="141">
        <f t="shared" si="25"/>
        <v>3086063.71</v>
      </c>
      <c r="O87" s="141">
        <f t="shared" si="25"/>
        <v>6646</v>
      </c>
      <c r="P87" s="141">
        <f t="shared" si="25"/>
        <v>2401358.53</v>
      </c>
      <c r="Q87" s="141">
        <f t="shared" si="25"/>
        <v>0</v>
      </c>
    </row>
    <row r="88" spans="1:17" ht="14.25">
      <c r="A88" s="156" t="s">
        <v>271</v>
      </c>
      <c r="B88" s="15" t="s">
        <v>38</v>
      </c>
      <c r="C88" s="152" t="s">
        <v>272</v>
      </c>
      <c r="D88" s="71">
        <f t="shared" si="19"/>
        <v>2127817.13</v>
      </c>
      <c r="E88" s="70"/>
      <c r="F88" s="154">
        <f t="shared" si="20"/>
        <v>2127817.13</v>
      </c>
      <c r="G88" s="70"/>
      <c r="H88" s="72"/>
      <c r="I88" s="72"/>
      <c r="J88" s="70"/>
      <c r="K88" s="70"/>
      <c r="L88" s="70"/>
      <c r="M88" s="70"/>
      <c r="N88" s="70">
        <v>1238879.22</v>
      </c>
      <c r="O88" s="70"/>
      <c r="P88" s="70">
        <v>888937.91</v>
      </c>
      <c r="Q88" s="70"/>
    </row>
    <row r="89" spans="1:17" ht="14.25">
      <c r="A89" s="156" t="s">
        <v>273</v>
      </c>
      <c r="B89" s="15" t="s">
        <v>38</v>
      </c>
      <c r="C89" s="152" t="s">
        <v>274</v>
      </c>
      <c r="D89" s="71">
        <f t="shared" si="19"/>
        <v>3366251.11</v>
      </c>
      <c r="E89" s="70"/>
      <c r="F89" s="154">
        <f t="shared" si="20"/>
        <v>3366251.11</v>
      </c>
      <c r="G89" s="70"/>
      <c r="H89" s="72"/>
      <c r="I89" s="72"/>
      <c r="J89" s="70"/>
      <c r="K89" s="70"/>
      <c r="L89" s="70"/>
      <c r="M89" s="70"/>
      <c r="N89" s="70">
        <v>1847184.49</v>
      </c>
      <c r="O89" s="70">
        <v>6646</v>
      </c>
      <c r="P89" s="70">
        <v>1512420.62</v>
      </c>
      <c r="Q89" s="70"/>
    </row>
    <row r="90" spans="1:17" ht="14.25" hidden="1">
      <c r="A90" s="160"/>
      <c r="B90" s="15"/>
      <c r="C90" s="26"/>
      <c r="D90" s="71">
        <f t="shared" si="19"/>
        <v>0</v>
      </c>
      <c r="E90" s="70"/>
      <c r="F90" s="154">
        <f t="shared" si="20"/>
        <v>0</v>
      </c>
      <c r="G90" s="70"/>
      <c r="H90" s="72"/>
      <c r="I90" s="72"/>
      <c r="J90" s="70"/>
      <c r="K90" s="70"/>
      <c r="L90" s="70"/>
      <c r="M90" s="70"/>
      <c r="N90" s="70"/>
      <c r="O90" s="70"/>
      <c r="P90" s="70"/>
      <c r="Q90" s="70"/>
    </row>
    <row r="91" spans="1:17" ht="33.75">
      <c r="A91" s="161" t="s">
        <v>158</v>
      </c>
      <c r="B91" s="121" t="s">
        <v>39</v>
      </c>
      <c r="C91" s="122" t="s">
        <v>157</v>
      </c>
      <c r="D91" s="71">
        <f t="shared" si="19"/>
        <v>37507878.7</v>
      </c>
      <c r="E91" s="141">
        <f>SUM(E92:E94)</f>
        <v>0</v>
      </c>
      <c r="F91" s="154">
        <f t="shared" si="20"/>
        <v>37507878.7</v>
      </c>
      <c r="G91" s="141">
        <f aca="true" t="shared" si="26" ref="G91:Q91">SUM(G92:G94)</f>
        <v>0</v>
      </c>
      <c r="H91" s="141">
        <f t="shared" si="26"/>
        <v>0</v>
      </c>
      <c r="I91" s="141">
        <f t="shared" si="26"/>
        <v>0</v>
      </c>
      <c r="J91" s="141">
        <f t="shared" si="26"/>
        <v>0</v>
      </c>
      <c r="K91" s="141">
        <f t="shared" si="26"/>
        <v>0</v>
      </c>
      <c r="L91" s="141">
        <f t="shared" si="26"/>
        <v>0</v>
      </c>
      <c r="M91" s="141">
        <f t="shared" si="26"/>
        <v>0</v>
      </c>
      <c r="N91" s="141">
        <f t="shared" si="26"/>
        <v>32599650.25</v>
      </c>
      <c r="O91" s="141">
        <f t="shared" si="26"/>
        <v>4908228.45</v>
      </c>
      <c r="P91" s="141">
        <f t="shared" si="26"/>
        <v>0</v>
      </c>
      <c r="Q91" s="141">
        <f t="shared" si="26"/>
        <v>0</v>
      </c>
    </row>
    <row r="92" spans="1:17" ht="33.75">
      <c r="A92" s="156" t="s">
        <v>267</v>
      </c>
      <c r="B92" s="15" t="s">
        <v>39</v>
      </c>
      <c r="C92" s="153" t="s">
        <v>268</v>
      </c>
      <c r="D92" s="71">
        <f t="shared" si="19"/>
        <v>31416372.3</v>
      </c>
      <c r="E92" s="70"/>
      <c r="F92" s="154">
        <f t="shared" si="20"/>
        <v>31416372.3</v>
      </c>
      <c r="G92" s="70"/>
      <c r="H92" s="72"/>
      <c r="I92" s="72"/>
      <c r="J92" s="70"/>
      <c r="K92" s="70"/>
      <c r="L92" s="70"/>
      <c r="M92" s="70"/>
      <c r="N92" s="70">
        <v>31412482.3</v>
      </c>
      <c r="O92" s="70">
        <v>3890</v>
      </c>
      <c r="P92" s="70"/>
      <c r="Q92" s="70"/>
    </row>
    <row r="93" spans="1:17" ht="45">
      <c r="A93" s="156" t="s">
        <v>269</v>
      </c>
      <c r="B93" s="15" t="s">
        <v>39</v>
      </c>
      <c r="C93" s="153" t="s">
        <v>270</v>
      </c>
      <c r="D93" s="71">
        <f t="shared" si="19"/>
        <v>6091506.4</v>
      </c>
      <c r="E93" s="70"/>
      <c r="F93" s="154">
        <f t="shared" si="20"/>
        <v>6091506.4</v>
      </c>
      <c r="G93" s="70"/>
      <c r="H93" s="72"/>
      <c r="I93" s="72"/>
      <c r="J93" s="70"/>
      <c r="K93" s="70"/>
      <c r="L93" s="70"/>
      <c r="M93" s="70"/>
      <c r="N93" s="70">
        <v>1187167.95</v>
      </c>
      <c r="O93" s="70">
        <v>4904338.45</v>
      </c>
      <c r="P93" s="70"/>
      <c r="Q93" s="70"/>
    </row>
    <row r="94" spans="1:17" ht="14.25" hidden="1">
      <c r="A94" s="157"/>
      <c r="B94" s="19"/>
      <c r="C94" s="26"/>
      <c r="D94" s="71">
        <f t="shared" si="19"/>
        <v>0</v>
      </c>
      <c r="E94" s="70"/>
      <c r="F94" s="154">
        <f t="shared" si="20"/>
        <v>0</v>
      </c>
      <c r="G94" s="70"/>
      <c r="H94" s="72"/>
      <c r="I94" s="72"/>
      <c r="J94" s="70"/>
      <c r="K94" s="70"/>
      <c r="L94" s="70"/>
      <c r="M94" s="70"/>
      <c r="N94" s="70"/>
      <c r="O94" s="70"/>
      <c r="P94" s="70"/>
      <c r="Q94" s="70"/>
    </row>
    <row r="95" spans="1:17" ht="22.5">
      <c r="A95" s="161" t="s">
        <v>159</v>
      </c>
      <c r="B95" s="147" t="s">
        <v>40</v>
      </c>
      <c r="C95" s="122" t="s">
        <v>41</v>
      </c>
      <c r="D95" s="71">
        <f t="shared" si="19"/>
        <v>71669864.22</v>
      </c>
      <c r="E95" s="141">
        <f>SUM(E96:E102)</f>
        <v>0</v>
      </c>
      <c r="F95" s="154">
        <f t="shared" si="20"/>
        <v>71669864.22</v>
      </c>
      <c r="G95" s="141">
        <f aca="true" t="shared" si="27" ref="G95:Q95">SUM(G96:G102)</f>
        <v>0</v>
      </c>
      <c r="H95" s="141">
        <f t="shared" si="27"/>
        <v>0</v>
      </c>
      <c r="I95" s="141">
        <f t="shared" si="27"/>
        <v>0</v>
      </c>
      <c r="J95" s="141">
        <f t="shared" si="27"/>
        <v>0</v>
      </c>
      <c r="K95" s="141">
        <f t="shared" si="27"/>
        <v>0</v>
      </c>
      <c r="L95" s="141">
        <f t="shared" si="27"/>
        <v>0</v>
      </c>
      <c r="M95" s="141">
        <f t="shared" si="27"/>
        <v>0</v>
      </c>
      <c r="N95" s="141">
        <f t="shared" si="27"/>
        <v>2638391.25</v>
      </c>
      <c r="O95" s="141">
        <f t="shared" si="27"/>
        <v>68887408.97</v>
      </c>
      <c r="P95" s="141">
        <f t="shared" si="27"/>
        <v>144064</v>
      </c>
      <c r="Q95" s="141">
        <f t="shared" si="27"/>
        <v>0</v>
      </c>
    </row>
    <row r="96" spans="1:17" ht="14.25">
      <c r="A96" s="156" t="s">
        <v>256</v>
      </c>
      <c r="B96" s="19" t="s">
        <v>40</v>
      </c>
      <c r="C96" s="153" t="s">
        <v>255</v>
      </c>
      <c r="D96" s="71">
        <f aca="true" t="shared" si="28" ref="D96:D101">F96+Q96-E96</f>
        <v>52405</v>
      </c>
      <c r="E96" s="70"/>
      <c r="F96" s="154">
        <f aca="true" t="shared" si="29" ref="F96:F101">H96+I96+J96+M96+O96+K96+L96+N96+P96-G96</f>
        <v>52405</v>
      </c>
      <c r="G96" s="70"/>
      <c r="H96" s="72"/>
      <c r="I96" s="72"/>
      <c r="J96" s="70"/>
      <c r="K96" s="70"/>
      <c r="L96" s="70"/>
      <c r="M96" s="70"/>
      <c r="N96" s="70">
        <v>26365</v>
      </c>
      <c r="O96" s="70"/>
      <c r="P96" s="70">
        <v>26040</v>
      </c>
      <c r="Q96" s="70"/>
    </row>
    <row r="97" spans="1:17" ht="33.75">
      <c r="A97" s="156" t="s">
        <v>258</v>
      </c>
      <c r="B97" s="19" t="s">
        <v>40</v>
      </c>
      <c r="C97" s="153" t="s">
        <v>257</v>
      </c>
      <c r="D97" s="71">
        <f t="shared" si="28"/>
        <v>269.58</v>
      </c>
      <c r="E97" s="70"/>
      <c r="F97" s="154">
        <f t="shared" si="29"/>
        <v>269.58</v>
      </c>
      <c r="G97" s="70"/>
      <c r="H97" s="72"/>
      <c r="I97" s="72"/>
      <c r="J97" s="70"/>
      <c r="K97" s="70"/>
      <c r="L97" s="70"/>
      <c r="M97" s="70"/>
      <c r="N97" s="70"/>
      <c r="O97" s="70"/>
      <c r="P97" s="70">
        <v>269.58</v>
      </c>
      <c r="Q97" s="70"/>
    </row>
    <row r="98" spans="1:17" ht="33.75">
      <c r="A98" s="156" t="s">
        <v>260</v>
      </c>
      <c r="B98" s="19" t="s">
        <v>40</v>
      </c>
      <c r="C98" s="153" t="s">
        <v>259</v>
      </c>
      <c r="D98" s="71">
        <f t="shared" si="28"/>
        <v>1073.18</v>
      </c>
      <c r="E98" s="70"/>
      <c r="F98" s="154">
        <f t="shared" si="29"/>
        <v>1073.18</v>
      </c>
      <c r="G98" s="70"/>
      <c r="H98" s="72"/>
      <c r="I98" s="72"/>
      <c r="J98" s="70"/>
      <c r="K98" s="70"/>
      <c r="L98" s="70"/>
      <c r="M98" s="70"/>
      <c r="N98" s="70">
        <v>291.26</v>
      </c>
      <c r="O98" s="70"/>
      <c r="P98" s="70">
        <v>781.92</v>
      </c>
      <c r="Q98" s="70"/>
    </row>
    <row r="99" spans="1:17" ht="14.25">
      <c r="A99" s="156" t="s">
        <v>262</v>
      </c>
      <c r="B99" s="19" t="s">
        <v>40</v>
      </c>
      <c r="C99" s="153" t="s">
        <v>261</v>
      </c>
      <c r="D99" s="71">
        <f t="shared" si="28"/>
        <v>79938.99</v>
      </c>
      <c r="E99" s="70"/>
      <c r="F99" s="154">
        <f t="shared" si="29"/>
        <v>79938.99</v>
      </c>
      <c r="G99" s="70"/>
      <c r="H99" s="72"/>
      <c r="I99" s="72"/>
      <c r="J99" s="70"/>
      <c r="K99" s="70"/>
      <c r="L99" s="70"/>
      <c r="M99" s="70"/>
      <c r="N99" s="70">
        <v>79938.99</v>
      </c>
      <c r="O99" s="70"/>
      <c r="P99" s="70"/>
      <c r="Q99" s="70"/>
    </row>
    <row r="100" spans="1:17" ht="22.5">
      <c r="A100" s="156" t="s">
        <v>264</v>
      </c>
      <c r="B100" s="19" t="s">
        <v>40</v>
      </c>
      <c r="C100" s="153" t="s">
        <v>263</v>
      </c>
      <c r="D100" s="71">
        <f t="shared" si="28"/>
        <v>177840</v>
      </c>
      <c r="E100" s="70"/>
      <c r="F100" s="154">
        <f t="shared" si="29"/>
        <v>177840</v>
      </c>
      <c r="G100" s="70"/>
      <c r="H100" s="72"/>
      <c r="I100" s="72"/>
      <c r="J100" s="70"/>
      <c r="K100" s="70"/>
      <c r="L100" s="70"/>
      <c r="M100" s="70"/>
      <c r="N100" s="70">
        <v>71400</v>
      </c>
      <c r="O100" s="70">
        <v>22500</v>
      </c>
      <c r="P100" s="70">
        <v>83940</v>
      </c>
      <c r="Q100" s="70"/>
    </row>
    <row r="101" spans="1:17" ht="22.5">
      <c r="A101" s="156" t="s">
        <v>266</v>
      </c>
      <c r="B101" s="19" t="s">
        <v>40</v>
      </c>
      <c r="C101" s="153" t="s">
        <v>265</v>
      </c>
      <c r="D101" s="71">
        <f t="shared" si="28"/>
        <v>71358337.47</v>
      </c>
      <c r="E101" s="70"/>
      <c r="F101" s="154">
        <f t="shared" si="29"/>
        <v>71358337.47</v>
      </c>
      <c r="G101" s="70"/>
      <c r="H101" s="72"/>
      <c r="I101" s="72"/>
      <c r="J101" s="70"/>
      <c r="K101" s="70"/>
      <c r="L101" s="70"/>
      <c r="M101" s="70"/>
      <c r="N101" s="70">
        <v>2460396</v>
      </c>
      <c r="O101" s="70">
        <v>68864908.97</v>
      </c>
      <c r="P101" s="70">
        <v>33032.5</v>
      </c>
      <c r="Q101" s="70"/>
    </row>
    <row r="102" spans="1:17" ht="14.25" hidden="1">
      <c r="A102" s="157"/>
      <c r="B102" s="19"/>
      <c r="C102" s="26"/>
      <c r="D102" s="71"/>
      <c r="E102" s="70"/>
      <c r="F102" s="154">
        <f>H102+I102+J102+M102+O102+K102+L102+N102+P102-G102</f>
        <v>0</v>
      </c>
      <c r="G102" s="70"/>
      <c r="H102" s="72"/>
      <c r="I102" s="72"/>
      <c r="J102" s="70"/>
      <c r="K102" s="70"/>
      <c r="L102" s="70"/>
      <c r="M102" s="70"/>
      <c r="N102" s="70"/>
      <c r="O102" s="70"/>
      <c r="P102" s="70"/>
      <c r="Q102" s="70"/>
    </row>
    <row r="103" spans="1:17" ht="22.5">
      <c r="A103" s="164" t="s">
        <v>227</v>
      </c>
      <c r="B103" s="24" t="s">
        <v>127</v>
      </c>
      <c r="C103" s="33"/>
      <c r="D103" s="71">
        <f>F103+Q103-E103</f>
        <v>222289061.24</v>
      </c>
      <c r="E103" s="75">
        <f>E104-E105</f>
        <v>0</v>
      </c>
      <c r="F103" s="154">
        <f>H103+I103+J103+M103+O103+K103+L103+N103+P103-G103</f>
        <v>222289061.24</v>
      </c>
      <c r="G103" s="75">
        <f aca="true" t="shared" si="30" ref="G103:Q103">G104-G105</f>
        <v>0</v>
      </c>
      <c r="H103" s="75">
        <f t="shared" si="30"/>
        <v>0</v>
      </c>
      <c r="I103" s="75">
        <f t="shared" si="30"/>
        <v>0</v>
      </c>
      <c r="J103" s="75">
        <f t="shared" si="30"/>
        <v>0</v>
      </c>
      <c r="K103" s="75">
        <f t="shared" si="30"/>
        <v>0</v>
      </c>
      <c r="L103" s="75">
        <f t="shared" si="30"/>
        <v>0</v>
      </c>
      <c r="M103" s="75">
        <f t="shared" si="30"/>
        <v>0</v>
      </c>
      <c r="N103" s="75">
        <f t="shared" si="30"/>
        <v>155108570.13</v>
      </c>
      <c r="O103" s="75">
        <f t="shared" si="30"/>
        <v>60930321.72</v>
      </c>
      <c r="P103" s="75">
        <f t="shared" si="30"/>
        <v>6250169.39</v>
      </c>
      <c r="Q103" s="75">
        <f t="shared" si="30"/>
        <v>0</v>
      </c>
    </row>
    <row r="104" spans="1:17" ht="22.5">
      <c r="A104" s="165" t="s">
        <v>228</v>
      </c>
      <c r="B104" s="34" t="s">
        <v>128</v>
      </c>
      <c r="C104" s="35"/>
      <c r="D104" s="71">
        <f>F104+Q104-E104</f>
        <v>222289061.24</v>
      </c>
      <c r="E104" s="81">
        <f>E13-E55</f>
        <v>0</v>
      </c>
      <c r="F104" s="154">
        <f>H104+I104+J104+M104+O104+K104+L104+N104+P104-G104</f>
        <v>222289061.24</v>
      </c>
      <c r="G104" s="81">
        <f aca="true" t="shared" si="31" ref="G104:Q104">G13-G55</f>
        <v>0</v>
      </c>
      <c r="H104" s="81">
        <f t="shared" si="31"/>
        <v>0</v>
      </c>
      <c r="I104" s="81">
        <f t="shared" si="31"/>
        <v>0</v>
      </c>
      <c r="J104" s="81">
        <f t="shared" si="31"/>
        <v>0</v>
      </c>
      <c r="K104" s="81">
        <f t="shared" si="31"/>
        <v>0</v>
      </c>
      <c r="L104" s="81">
        <f t="shared" si="31"/>
        <v>0</v>
      </c>
      <c r="M104" s="81">
        <f t="shared" si="31"/>
        <v>0</v>
      </c>
      <c r="N104" s="81">
        <f t="shared" si="31"/>
        <v>155108570.13</v>
      </c>
      <c r="O104" s="81">
        <f t="shared" si="31"/>
        <v>60930321.72</v>
      </c>
      <c r="P104" s="81">
        <f t="shared" si="31"/>
        <v>6250169.39</v>
      </c>
      <c r="Q104" s="81">
        <f t="shared" si="31"/>
        <v>0</v>
      </c>
    </row>
    <row r="105" spans="1:17" ht="15" thickBot="1">
      <c r="A105" s="158" t="s">
        <v>42</v>
      </c>
      <c r="B105" s="27" t="s">
        <v>129</v>
      </c>
      <c r="C105" s="112"/>
      <c r="D105" s="80">
        <f>F105+Q105-E105</f>
        <v>0</v>
      </c>
      <c r="E105" s="114"/>
      <c r="F105" s="79">
        <f>H105+I105+J105+M105+O105+K105+L105+N105+P105-G105</f>
        <v>0</v>
      </c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</row>
    <row r="106" spans="1:17" ht="14.25">
      <c r="A106" s="28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136" t="s">
        <v>209</v>
      </c>
    </row>
    <row r="107" spans="1:17" ht="108">
      <c r="A107" s="60" t="s">
        <v>15</v>
      </c>
      <c r="B107" s="58" t="s">
        <v>104</v>
      </c>
      <c r="C107" s="58" t="s">
        <v>9</v>
      </c>
      <c r="D107" s="54" t="s">
        <v>10</v>
      </c>
      <c r="E107" s="55" t="s">
        <v>105</v>
      </c>
      <c r="F107" s="54" t="s">
        <v>11</v>
      </c>
      <c r="G107" s="55" t="s">
        <v>106</v>
      </c>
      <c r="H107" s="54" t="s">
        <v>12</v>
      </c>
      <c r="I107" s="57" t="s">
        <v>122</v>
      </c>
      <c r="J107" s="56" t="s">
        <v>207</v>
      </c>
      <c r="K107" s="56" t="s">
        <v>206</v>
      </c>
      <c r="L107" s="56" t="s">
        <v>123</v>
      </c>
      <c r="M107" s="56" t="s">
        <v>124</v>
      </c>
      <c r="N107" s="56" t="s">
        <v>13</v>
      </c>
      <c r="O107" s="56" t="s">
        <v>125</v>
      </c>
      <c r="P107" s="56" t="s">
        <v>126</v>
      </c>
      <c r="Q107" s="54" t="s">
        <v>14</v>
      </c>
    </row>
    <row r="108" spans="1:17" ht="15" thickBot="1">
      <c r="A108" s="49">
        <v>1</v>
      </c>
      <c r="B108" s="50">
        <v>2</v>
      </c>
      <c r="C108" s="50">
        <v>3</v>
      </c>
      <c r="D108" s="51">
        <v>4</v>
      </c>
      <c r="E108" s="51">
        <v>5</v>
      </c>
      <c r="F108" s="51">
        <v>6</v>
      </c>
      <c r="G108" s="51">
        <v>7</v>
      </c>
      <c r="H108" s="50">
        <v>8</v>
      </c>
      <c r="I108" s="50">
        <v>9</v>
      </c>
      <c r="J108" s="51">
        <v>10</v>
      </c>
      <c r="K108" s="51">
        <v>11</v>
      </c>
      <c r="L108" s="51">
        <v>12</v>
      </c>
      <c r="M108" s="51">
        <v>13</v>
      </c>
      <c r="N108" s="51">
        <v>14</v>
      </c>
      <c r="O108" s="51">
        <v>15</v>
      </c>
      <c r="P108" s="51">
        <v>16</v>
      </c>
      <c r="Q108" s="50">
        <v>17</v>
      </c>
    </row>
    <row r="109" spans="1:17" ht="33.75">
      <c r="A109" s="166" t="s">
        <v>224</v>
      </c>
      <c r="B109" s="31" t="s">
        <v>43</v>
      </c>
      <c r="C109" s="129"/>
      <c r="D109" s="68">
        <f aca="true" t="shared" si="32" ref="D109:D134">F109+Q109-E109</f>
        <v>135772458.56</v>
      </c>
      <c r="E109" s="130">
        <f>E110+E113+E116+E119+E126+E129+E132+E138+E141</f>
        <v>0</v>
      </c>
      <c r="F109" s="67">
        <f aca="true" t="shared" si="33" ref="F109:F134">H109+I109+J109+M109+O109+K109+L109+N109+P109-G109</f>
        <v>135772458.56</v>
      </c>
      <c r="G109" s="130">
        <f aca="true" t="shared" si="34" ref="G109:Q109">G110+G113+G116+G119+G126+G129+G132+G138+G141</f>
        <v>0</v>
      </c>
      <c r="H109" s="130">
        <f t="shared" si="34"/>
        <v>0</v>
      </c>
      <c r="I109" s="130">
        <f t="shared" si="34"/>
        <v>0</v>
      </c>
      <c r="J109" s="130">
        <f t="shared" si="34"/>
        <v>0</v>
      </c>
      <c r="K109" s="130">
        <f t="shared" si="34"/>
        <v>0</v>
      </c>
      <c r="L109" s="130">
        <f t="shared" si="34"/>
        <v>0</v>
      </c>
      <c r="M109" s="130">
        <f t="shared" si="34"/>
        <v>0</v>
      </c>
      <c r="N109" s="130">
        <f t="shared" si="34"/>
        <v>105340685.25</v>
      </c>
      <c r="O109" s="130">
        <f t="shared" si="34"/>
        <v>25186785.72</v>
      </c>
      <c r="P109" s="130">
        <f t="shared" si="34"/>
        <v>5244987.59</v>
      </c>
      <c r="Q109" s="130">
        <f t="shared" si="34"/>
        <v>0</v>
      </c>
    </row>
    <row r="110" spans="1:17" ht="14.25">
      <c r="A110" s="155" t="s">
        <v>160</v>
      </c>
      <c r="B110" s="17" t="s">
        <v>44</v>
      </c>
      <c r="C110" s="25"/>
      <c r="D110" s="71">
        <f t="shared" si="32"/>
        <v>96964276.79</v>
      </c>
      <c r="E110" s="77">
        <f>E111-E112</f>
        <v>0</v>
      </c>
      <c r="F110" s="74">
        <f t="shared" si="33"/>
        <v>96964276.79</v>
      </c>
      <c r="G110" s="77">
        <f aca="true" t="shared" si="35" ref="G110:Q110">G111-G112</f>
        <v>0</v>
      </c>
      <c r="H110" s="77">
        <f t="shared" si="35"/>
        <v>0</v>
      </c>
      <c r="I110" s="77">
        <f t="shared" si="35"/>
        <v>0</v>
      </c>
      <c r="J110" s="77">
        <f t="shared" si="35"/>
        <v>0</v>
      </c>
      <c r="K110" s="77">
        <f t="shared" si="35"/>
        <v>0</v>
      </c>
      <c r="L110" s="77">
        <f t="shared" si="35"/>
        <v>0</v>
      </c>
      <c r="M110" s="77">
        <f t="shared" si="35"/>
        <v>0</v>
      </c>
      <c r="N110" s="77">
        <f t="shared" si="35"/>
        <v>88232660.35</v>
      </c>
      <c r="O110" s="77">
        <f t="shared" si="35"/>
        <v>6886494.33</v>
      </c>
      <c r="P110" s="77">
        <f t="shared" si="35"/>
        <v>1845122.11</v>
      </c>
      <c r="Q110" s="77">
        <f t="shared" si="35"/>
        <v>0</v>
      </c>
    </row>
    <row r="111" spans="1:17" ht="22.5">
      <c r="A111" s="156" t="s">
        <v>161</v>
      </c>
      <c r="B111" s="19" t="s">
        <v>45</v>
      </c>
      <c r="C111" s="26" t="s">
        <v>43</v>
      </c>
      <c r="D111" s="71">
        <f t="shared" si="32"/>
        <v>145118638.93</v>
      </c>
      <c r="E111" s="82"/>
      <c r="F111" s="74">
        <f t="shared" si="33"/>
        <v>145118638.93</v>
      </c>
      <c r="G111" s="82"/>
      <c r="H111" s="83"/>
      <c r="I111" s="83"/>
      <c r="J111" s="82"/>
      <c r="K111" s="82"/>
      <c r="L111" s="82"/>
      <c r="M111" s="82"/>
      <c r="N111" s="82">
        <v>130787495.15</v>
      </c>
      <c r="O111" s="82">
        <v>10970856.33</v>
      </c>
      <c r="P111" s="82">
        <v>3360287.45</v>
      </c>
      <c r="Q111" s="82"/>
    </row>
    <row r="112" spans="1:17" ht="14.25">
      <c r="A112" s="156" t="s">
        <v>108</v>
      </c>
      <c r="B112" s="15" t="s">
        <v>46</v>
      </c>
      <c r="C112" s="26" t="s">
        <v>130</v>
      </c>
      <c r="D112" s="71">
        <f t="shared" si="32"/>
        <v>48154362.14</v>
      </c>
      <c r="E112" s="84"/>
      <c r="F112" s="74">
        <f t="shared" si="33"/>
        <v>48154362.14</v>
      </c>
      <c r="G112" s="84"/>
      <c r="H112" s="85"/>
      <c r="I112" s="85"/>
      <c r="J112" s="84"/>
      <c r="K112" s="84"/>
      <c r="L112" s="84"/>
      <c r="M112" s="84"/>
      <c r="N112" s="84">
        <v>42554834.8</v>
      </c>
      <c r="O112" s="84">
        <v>4084362</v>
      </c>
      <c r="P112" s="84">
        <v>1515165.34</v>
      </c>
      <c r="Q112" s="84"/>
    </row>
    <row r="113" spans="1:17" ht="14.25">
      <c r="A113" s="155" t="s">
        <v>109</v>
      </c>
      <c r="B113" s="17" t="s">
        <v>48</v>
      </c>
      <c r="C113" s="25"/>
      <c r="D113" s="71">
        <f t="shared" si="32"/>
        <v>0</v>
      </c>
      <c r="E113" s="77">
        <f>E114-E115</f>
        <v>0</v>
      </c>
      <c r="F113" s="74">
        <f t="shared" si="33"/>
        <v>0</v>
      </c>
      <c r="G113" s="77">
        <f aca="true" t="shared" si="36" ref="G113:Q113">G114-G115</f>
        <v>0</v>
      </c>
      <c r="H113" s="77">
        <f t="shared" si="36"/>
        <v>0</v>
      </c>
      <c r="I113" s="77">
        <f t="shared" si="36"/>
        <v>0</v>
      </c>
      <c r="J113" s="77">
        <f t="shared" si="36"/>
        <v>0</v>
      </c>
      <c r="K113" s="77">
        <f t="shared" si="36"/>
        <v>0</v>
      </c>
      <c r="L113" s="77">
        <f t="shared" si="36"/>
        <v>0</v>
      </c>
      <c r="M113" s="77">
        <f t="shared" si="36"/>
        <v>0</v>
      </c>
      <c r="N113" s="77">
        <f t="shared" si="36"/>
        <v>0</v>
      </c>
      <c r="O113" s="77">
        <f t="shared" si="36"/>
        <v>0</v>
      </c>
      <c r="P113" s="77">
        <f t="shared" si="36"/>
        <v>0</v>
      </c>
      <c r="Q113" s="77">
        <f t="shared" si="36"/>
        <v>0</v>
      </c>
    </row>
    <row r="114" spans="1:17" ht="33.75">
      <c r="A114" s="156" t="s">
        <v>162</v>
      </c>
      <c r="B114" s="19" t="s">
        <v>49</v>
      </c>
      <c r="C114" s="26" t="s">
        <v>44</v>
      </c>
      <c r="D114" s="71">
        <f t="shared" si="32"/>
        <v>0</v>
      </c>
      <c r="E114" s="82"/>
      <c r="F114" s="74">
        <f t="shared" si="33"/>
        <v>0</v>
      </c>
      <c r="G114" s="82"/>
      <c r="H114" s="83"/>
      <c r="I114" s="83"/>
      <c r="J114" s="82"/>
      <c r="K114" s="82"/>
      <c r="L114" s="82"/>
      <c r="M114" s="82"/>
      <c r="N114" s="82"/>
      <c r="O114" s="82"/>
      <c r="P114" s="82"/>
      <c r="Q114" s="82"/>
    </row>
    <row r="115" spans="1:17" ht="22.5">
      <c r="A115" s="176" t="s">
        <v>110</v>
      </c>
      <c r="B115" s="15" t="s">
        <v>50</v>
      </c>
      <c r="C115" s="36" t="s">
        <v>131</v>
      </c>
      <c r="D115" s="71">
        <f t="shared" si="32"/>
        <v>0</v>
      </c>
      <c r="E115" s="84"/>
      <c r="F115" s="74">
        <f t="shared" si="33"/>
        <v>0</v>
      </c>
      <c r="G115" s="84"/>
      <c r="H115" s="85"/>
      <c r="I115" s="85"/>
      <c r="J115" s="84"/>
      <c r="K115" s="84"/>
      <c r="L115" s="84"/>
      <c r="M115" s="84"/>
      <c r="N115" s="84"/>
      <c r="O115" s="84"/>
      <c r="P115" s="84"/>
      <c r="Q115" s="84"/>
    </row>
    <row r="116" spans="1:17" ht="14.25">
      <c r="A116" s="155" t="s">
        <v>52</v>
      </c>
      <c r="B116" s="32" t="s">
        <v>53</v>
      </c>
      <c r="C116" s="25"/>
      <c r="D116" s="71">
        <f t="shared" si="32"/>
        <v>38316023.42</v>
      </c>
      <c r="E116" s="86">
        <f>E117-E118</f>
        <v>0</v>
      </c>
      <c r="F116" s="74">
        <f t="shared" si="33"/>
        <v>38316023.42</v>
      </c>
      <c r="G116" s="86">
        <f aca="true" t="shared" si="37" ref="G116:Q116">G117-G118</f>
        <v>0</v>
      </c>
      <c r="H116" s="86">
        <f t="shared" si="37"/>
        <v>0</v>
      </c>
      <c r="I116" s="86">
        <f t="shared" si="37"/>
        <v>0</v>
      </c>
      <c r="J116" s="86">
        <f t="shared" si="37"/>
        <v>0</v>
      </c>
      <c r="K116" s="86">
        <f t="shared" si="37"/>
        <v>0</v>
      </c>
      <c r="L116" s="86">
        <f t="shared" si="37"/>
        <v>0</v>
      </c>
      <c r="M116" s="86">
        <f t="shared" si="37"/>
        <v>0</v>
      </c>
      <c r="N116" s="86">
        <f t="shared" si="37"/>
        <v>16425831.89</v>
      </c>
      <c r="O116" s="86">
        <f t="shared" si="37"/>
        <v>18219691.39</v>
      </c>
      <c r="P116" s="86">
        <f t="shared" si="37"/>
        <v>3670500.14</v>
      </c>
      <c r="Q116" s="86">
        <f t="shared" si="37"/>
        <v>0</v>
      </c>
    </row>
    <row r="117" spans="1:17" ht="33.75">
      <c r="A117" s="156" t="s">
        <v>163</v>
      </c>
      <c r="B117" s="19" t="s">
        <v>54</v>
      </c>
      <c r="C117" s="26" t="s">
        <v>48</v>
      </c>
      <c r="D117" s="71">
        <f t="shared" si="32"/>
        <v>44360738.71</v>
      </c>
      <c r="E117" s="82"/>
      <c r="F117" s="74">
        <f t="shared" si="33"/>
        <v>44360738.71</v>
      </c>
      <c r="G117" s="82"/>
      <c r="H117" s="83"/>
      <c r="I117" s="83"/>
      <c r="J117" s="82"/>
      <c r="K117" s="82"/>
      <c r="L117" s="82"/>
      <c r="M117" s="82"/>
      <c r="N117" s="82">
        <v>21141524.73</v>
      </c>
      <c r="O117" s="82">
        <v>19051337.84</v>
      </c>
      <c r="P117" s="82">
        <v>4167876.14</v>
      </c>
      <c r="Q117" s="82"/>
    </row>
    <row r="118" spans="1:17" ht="22.5">
      <c r="A118" s="156" t="s">
        <v>111</v>
      </c>
      <c r="B118" s="15" t="s">
        <v>55</v>
      </c>
      <c r="C118" s="36" t="s">
        <v>132</v>
      </c>
      <c r="D118" s="71">
        <f t="shared" si="32"/>
        <v>6044715.29</v>
      </c>
      <c r="E118" s="84"/>
      <c r="F118" s="74">
        <f t="shared" si="33"/>
        <v>6044715.29</v>
      </c>
      <c r="G118" s="84"/>
      <c r="H118" s="85"/>
      <c r="I118" s="85"/>
      <c r="J118" s="84"/>
      <c r="K118" s="84"/>
      <c r="L118" s="84"/>
      <c r="M118" s="84"/>
      <c r="N118" s="84">
        <v>4715692.84</v>
      </c>
      <c r="O118" s="84">
        <v>831646.45</v>
      </c>
      <c r="P118" s="84">
        <v>497376</v>
      </c>
      <c r="Q118" s="84"/>
    </row>
    <row r="119" spans="1:17" ht="14.25">
      <c r="A119" s="155" t="s">
        <v>57</v>
      </c>
      <c r="B119" s="32" t="s">
        <v>58</v>
      </c>
      <c r="C119" s="25"/>
      <c r="D119" s="71">
        <f t="shared" si="32"/>
        <v>476219.08</v>
      </c>
      <c r="E119" s="141">
        <f>E120-E123</f>
        <v>0</v>
      </c>
      <c r="F119" s="74">
        <f t="shared" si="33"/>
        <v>476219.08</v>
      </c>
      <c r="G119" s="141">
        <f aca="true" t="shared" si="38" ref="G119:Q119">G120-G123</f>
        <v>0</v>
      </c>
      <c r="H119" s="141">
        <f t="shared" si="38"/>
        <v>0</v>
      </c>
      <c r="I119" s="141">
        <f t="shared" si="38"/>
        <v>0</v>
      </c>
      <c r="J119" s="141">
        <f t="shared" si="38"/>
        <v>0</v>
      </c>
      <c r="K119" s="141">
        <f t="shared" si="38"/>
        <v>0</v>
      </c>
      <c r="L119" s="141">
        <f t="shared" si="38"/>
        <v>0</v>
      </c>
      <c r="M119" s="141">
        <f t="shared" si="38"/>
        <v>0</v>
      </c>
      <c r="N119" s="141">
        <f t="shared" si="38"/>
        <v>676762.2</v>
      </c>
      <c r="O119" s="141">
        <f t="shared" si="38"/>
        <v>78000</v>
      </c>
      <c r="P119" s="141">
        <f t="shared" si="38"/>
        <v>-278543.12</v>
      </c>
      <c r="Q119" s="141">
        <f t="shared" si="38"/>
        <v>0</v>
      </c>
    </row>
    <row r="120" spans="1:17" ht="35.25" customHeight="1">
      <c r="A120" s="167" t="s">
        <v>164</v>
      </c>
      <c r="B120" s="147" t="s">
        <v>59</v>
      </c>
      <c r="C120" s="122" t="s">
        <v>60</v>
      </c>
      <c r="D120" s="71">
        <f t="shared" si="32"/>
        <v>4251513.19</v>
      </c>
      <c r="E120" s="91"/>
      <c r="F120" s="74">
        <f t="shared" si="33"/>
        <v>4251513.19</v>
      </c>
      <c r="G120" s="91"/>
      <c r="H120" s="91"/>
      <c r="I120" s="91"/>
      <c r="J120" s="91"/>
      <c r="K120" s="91"/>
      <c r="L120" s="91"/>
      <c r="M120" s="91"/>
      <c r="N120" s="91">
        <v>2887493.69</v>
      </c>
      <c r="O120" s="91">
        <v>78000</v>
      </c>
      <c r="P120" s="91">
        <v>1286019.5</v>
      </c>
      <c r="Q120" s="91"/>
    </row>
    <row r="121" spans="1:19" ht="14.25">
      <c r="A121" s="187"/>
      <c r="B121" s="195"/>
      <c r="C121" s="196"/>
      <c r="D121" s="190">
        <f t="shared" si="32"/>
        <v>0</v>
      </c>
      <c r="E121" s="197"/>
      <c r="F121" s="192">
        <f t="shared" si="33"/>
        <v>0</v>
      </c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4"/>
      <c r="S121" s="194"/>
    </row>
    <row r="122" spans="1:17" ht="14.25" hidden="1">
      <c r="A122" s="169"/>
      <c r="B122" s="15"/>
      <c r="C122" s="20"/>
      <c r="D122" s="71">
        <f t="shared" si="32"/>
        <v>0</v>
      </c>
      <c r="E122" s="88"/>
      <c r="F122" s="74">
        <f t="shared" si="33"/>
        <v>0</v>
      </c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</row>
    <row r="123" spans="1:17" ht="33.75">
      <c r="A123" s="170" t="s">
        <v>165</v>
      </c>
      <c r="B123" s="121" t="s">
        <v>61</v>
      </c>
      <c r="C123" s="143" t="s">
        <v>62</v>
      </c>
      <c r="D123" s="71">
        <f t="shared" si="32"/>
        <v>3775294.11</v>
      </c>
      <c r="E123" s="93"/>
      <c r="F123" s="74">
        <f t="shared" si="33"/>
        <v>3775294.11</v>
      </c>
      <c r="G123" s="93"/>
      <c r="H123" s="93"/>
      <c r="I123" s="93"/>
      <c r="J123" s="93"/>
      <c r="K123" s="93"/>
      <c r="L123" s="93"/>
      <c r="M123" s="93"/>
      <c r="N123" s="93">
        <v>2210731.49</v>
      </c>
      <c r="O123" s="93"/>
      <c r="P123" s="93">
        <v>1564562.62</v>
      </c>
      <c r="Q123" s="93"/>
    </row>
    <row r="124" spans="1:19" ht="14.25">
      <c r="A124" s="187"/>
      <c r="B124" s="188"/>
      <c r="C124" s="189"/>
      <c r="D124" s="190">
        <f t="shared" si="32"/>
        <v>0</v>
      </c>
      <c r="E124" s="191"/>
      <c r="F124" s="192">
        <f t="shared" si="33"/>
        <v>0</v>
      </c>
      <c r="G124" s="191"/>
      <c r="H124" s="193"/>
      <c r="I124" s="193"/>
      <c r="J124" s="191"/>
      <c r="K124" s="191"/>
      <c r="L124" s="191"/>
      <c r="M124" s="191"/>
      <c r="N124" s="191"/>
      <c r="O124" s="191"/>
      <c r="P124" s="191"/>
      <c r="Q124" s="191"/>
      <c r="R124" s="194"/>
      <c r="S124" s="194"/>
    </row>
    <row r="125" spans="1:17" ht="14.25" hidden="1">
      <c r="A125" s="169"/>
      <c r="B125" s="19"/>
      <c r="C125" s="26"/>
      <c r="D125" s="71">
        <f t="shared" si="32"/>
        <v>0</v>
      </c>
      <c r="E125" s="84"/>
      <c r="F125" s="74">
        <f t="shared" si="33"/>
        <v>0</v>
      </c>
      <c r="G125" s="84"/>
      <c r="H125" s="85"/>
      <c r="I125" s="85"/>
      <c r="J125" s="84"/>
      <c r="K125" s="84"/>
      <c r="L125" s="84"/>
      <c r="M125" s="84"/>
      <c r="N125" s="84"/>
      <c r="O125" s="84"/>
      <c r="P125" s="84"/>
      <c r="Q125" s="84"/>
    </row>
    <row r="126" spans="1:17" ht="14.25">
      <c r="A126" s="161" t="s">
        <v>192</v>
      </c>
      <c r="B126" s="32" t="s">
        <v>116</v>
      </c>
      <c r="C126" s="25"/>
      <c r="D126" s="71">
        <f t="shared" si="32"/>
        <v>0</v>
      </c>
      <c r="E126" s="77">
        <f>E127-E128</f>
        <v>0</v>
      </c>
      <c r="F126" s="74">
        <f t="shared" si="33"/>
        <v>0</v>
      </c>
      <c r="G126" s="77">
        <f aca="true" t="shared" si="39" ref="G126:Q126">G127-G128</f>
        <v>0</v>
      </c>
      <c r="H126" s="77">
        <f t="shared" si="39"/>
        <v>0</v>
      </c>
      <c r="I126" s="77">
        <f t="shared" si="39"/>
        <v>0</v>
      </c>
      <c r="J126" s="77">
        <f t="shared" si="39"/>
        <v>0</v>
      </c>
      <c r="K126" s="77">
        <f t="shared" si="39"/>
        <v>0</v>
      </c>
      <c r="L126" s="77">
        <f t="shared" si="39"/>
        <v>0</v>
      </c>
      <c r="M126" s="77">
        <f t="shared" si="39"/>
        <v>0</v>
      </c>
      <c r="N126" s="77">
        <f t="shared" si="39"/>
        <v>0</v>
      </c>
      <c r="O126" s="77">
        <f t="shared" si="39"/>
        <v>0</v>
      </c>
      <c r="P126" s="77">
        <f t="shared" si="39"/>
        <v>0</v>
      </c>
      <c r="Q126" s="77">
        <f t="shared" si="39"/>
        <v>0</v>
      </c>
    </row>
    <row r="127" spans="1:17" ht="22.5">
      <c r="A127" s="156" t="s">
        <v>193</v>
      </c>
      <c r="B127" s="19" t="s">
        <v>117</v>
      </c>
      <c r="C127" s="26" t="s">
        <v>195</v>
      </c>
      <c r="D127" s="71">
        <f t="shared" si="32"/>
        <v>38755.25</v>
      </c>
      <c r="E127" s="82"/>
      <c r="F127" s="74">
        <f t="shared" si="33"/>
        <v>38755.25</v>
      </c>
      <c r="G127" s="82"/>
      <c r="H127" s="83"/>
      <c r="I127" s="83"/>
      <c r="J127" s="82"/>
      <c r="K127" s="82"/>
      <c r="L127" s="82"/>
      <c r="M127" s="82"/>
      <c r="N127" s="82">
        <v>38755.25</v>
      </c>
      <c r="O127" s="82"/>
      <c r="P127" s="82"/>
      <c r="Q127" s="82"/>
    </row>
    <row r="128" spans="1:17" ht="14.25">
      <c r="A128" s="177" t="s">
        <v>194</v>
      </c>
      <c r="B128" s="15" t="s">
        <v>118</v>
      </c>
      <c r="C128" s="36" t="s">
        <v>196</v>
      </c>
      <c r="D128" s="71">
        <f t="shared" si="32"/>
        <v>38755.25</v>
      </c>
      <c r="E128" s="87"/>
      <c r="F128" s="74">
        <f t="shared" si="33"/>
        <v>38755.25</v>
      </c>
      <c r="G128" s="87"/>
      <c r="H128" s="88"/>
      <c r="I128" s="88"/>
      <c r="J128" s="87"/>
      <c r="K128" s="87"/>
      <c r="L128" s="87"/>
      <c r="M128" s="87"/>
      <c r="N128" s="87">
        <v>38755.25</v>
      </c>
      <c r="O128" s="87"/>
      <c r="P128" s="87"/>
      <c r="Q128" s="87"/>
    </row>
    <row r="129" spans="1:17" ht="14.25">
      <c r="A129" s="161" t="s">
        <v>216</v>
      </c>
      <c r="B129" s="32" t="s">
        <v>213</v>
      </c>
      <c r="C129" s="25"/>
      <c r="D129" s="71">
        <f t="shared" si="32"/>
        <v>0</v>
      </c>
      <c r="E129" s="77">
        <f>E130-E131</f>
        <v>0</v>
      </c>
      <c r="F129" s="74">
        <f t="shared" si="33"/>
        <v>0</v>
      </c>
      <c r="G129" s="77">
        <f aca="true" t="shared" si="40" ref="G129:Q129">G130-G131</f>
        <v>0</v>
      </c>
      <c r="H129" s="77">
        <f t="shared" si="40"/>
        <v>0</v>
      </c>
      <c r="I129" s="77">
        <f t="shared" si="40"/>
        <v>0</v>
      </c>
      <c r="J129" s="77">
        <f t="shared" si="40"/>
        <v>0</v>
      </c>
      <c r="K129" s="77">
        <f t="shared" si="40"/>
        <v>0</v>
      </c>
      <c r="L129" s="77">
        <f t="shared" si="40"/>
        <v>0</v>
      </c>
      <c r="M129" s="77">
        <f t="shared" si="40"/>
        <v>0</v>
      </c>
      <c r="N129" s="77">
        <f t="shared" si="40"/>
        <v>0</v>
      </c>
      <c r="O129" s="77">
        <f t="shared" si="40"/>
        <v>0</v>
      </c>
      <c r="P129" s="77">
        <f t="shared" si="40"/>
        <v>0</v>
      </c>
      <c r="Q129" s="77">
        <f t="shared" si="40"/>
        <v>0</v>
      </c>
    </row>
    <row r="130" spans="1:17" ht="33.75">
      <c r="A130" s="156" t="s">
        <v>217</v>
      </c>
      <c r="B130" s="19" t="s">
        <v>214</v>
      </c>
      <c r="C130" s="26" t="s">
        <v>58</v>
      </c>
      <c r="D130" s="71">
        <f t="shared" si="32"/>
        <v>0</v>
      </c>
      <c r="E130" s="87"/>
      <c r="F130" s="74">
        <f t="shared" si="33"/>
        <v>0</v>
      </c>
      <c r="G130" s="87"/>
      <c r="H130" s="88"/>
      <c r="I130" s="88"/>
      <c r="J130" s="87"/>
      <c r="K130" s="87"/>
      <c r="L130" s="87"/>
      <c r="M130" s="87"/>
      <c r="N130" s="87"/>
      <c r="O130" s="87"/>
      <c r="P130" s="87"/>
      <c r="Q130" s="87"/>
    </row>
    <row r="131" spans="1:17" ht="22.5">
      <c r="A131" s="177" t="s">
        <v>218</v>
      </c>
      <c r="B131" s="15" t="s">
        <v>215</v>
      </c>
      <c r="C131" s="36" t="s">
        <v>245</v>
      </c>
      <c r="D131" s="71">
        <f t="shared" si="32"/>
        <v>0</v>
      </c>
      <c r="E131" s="87"/>
      <c r="F131" s="74">
        <f t="shared" si="33"/>
        <v>0</v>
      </c>
      <c r="G131" s="87"/>
      <c r="H131" s="88"/>
      <c r="I131" s="88"/>
      <c r="J131" s="87"/>
      <c r="K131" s="87"/>
      <c r="L131" s="87"/>
      <c r="M131" s="87"/>
      <c r="N131" s="87"/>
      <c r="O131" s="87"/>
      <c r="P131" s="87"/>
      <c r="Q131" s="87"/>
    </row>
    <row r="132" spans="1:17" ht="22.5">
      <c r="A132" s="161" t="s">
        <v>119</v>
      </c>
      <c r="B132" s="121" t="s">
        <v>63</v>
      </c>
      <c r="C132" s="122"/>
      <c r="D132" s="71">
        <f t="shared" si="32"/>
        <v>0</v>
      </c>
      <c r="E132" s="123">
        <f>E133-E134</f>
        <v>0</v>
      </c>
      <c r="F132" s="74">
        <f t="shared" si="33"/>
        <v>0</v>
      </c>
      <c r="G132" s="123">
        <f aca="true" t="shared" si="41" ref="G132:Q132">G133-G134</f>
        <v>0</v>
      </c>
      <c r="H132" s="123">
        <f t="shared" si="41"/>
        <v>0</v>
      </c>
      <c r="I132" s="123">
        <f t="shared" si="41"/>
        <v>0</v>
      </c>
      <c r="J132" s="123">
        <f t="shared" si="41"/>
        <v>0</v>
      </c>
      <c r="K132" s="123">
        <f t="shared" si="41"/>
        <v>0</v>
      </c>
      <c r="L132" s="123">
        <f t="shared" si="41"/>
        <v>0</v>
      </c>
      <c r="M132" s="123">
        <f t="shared" si="41"/>
        <v>0</v>
      </c>
      <c r="N132" s="123">
        <f t="shared" si="41"/>
        <v>0</v>
      </c>
      <c r="O132" s="123">
        <f t="shared" si="41"/>
        <v>0</v>
      </c>
      <c r="P132" s="123">
        <f t="shared" si="41"/>
        <v>0</v>
      </c>
      <c r="Q132" s="123">
        <f t="shared" si="41"/>
        <v>0</v>
      </c>
    </row>
    <row r="133" spans="1:17" ht="22.5">
      <c r="A133" s="156" t="s">
        <v>166</v>
      </c>
      <c r="B133" s="15" t="s">
        <v>167</v>
      </c>
      <c r="C133" s="138" t="s">
        <v>191</v>
      </c>
      <c r="D133" s="71">
        <f t="shared" si="32"/>
        <v>0</v>
      </c>
      <c r="E133" s="87"/>
      <c r="F133" s="74">
        <f t="shared" si="33"/>
        <v>0</v>
      </c>
      <c r="G133" s="87"/>
      <c r="H133" s="88"/>
      <c r="I133" s="88"/>
      <c r="J133" s="87"/>
      <c r="K133" s="87"/>
      <c r="L133" s="87"/>
      <c r="M133" s="87"/>
      <c r="N133" s="87"/>
      <c r="O133" s="87"/>
      <c r="P133" s="87"/>
      <c r="Q133" s="87"/>
    </row>
    <row r="134" spans="1:17" ht="15" thickBot="1">
      <c r="A134" s="177" t="s">
        <v>120</v>
      </c>
      <c r="B134" s="27" t="s">
        <v>168</v>
      </c>
      <c r="C134" s="112" t="s">
        <v>134</v>
      </c>
      <c r="D134" s="80">
        <f t="shared" si="32"/>
        <v>0</v>
      </c>
      <c r="E134" s="133"/>
      <c r="F134" s="79">
        <f t="shared" si="33"/>
        <v>0</v>
      </c>
      <c r="G134" s="133"/>
      <c r="H134" s="134"/>
      <c r="I134" s="134"/>
      <c r="J134" s="133"/>
      <c r="K134" s="133"/>
      <c r="L134" s="133"/>
      <c r="M134" s="133"/>
      <c r="N134" s="133"/>
      <c r="O134" s="133"/>
      <c r="P134" s="133"/>
      <c r="Q134" s="133"/>
    </row>
    <row r="135" spans="1:17" ht="14.25">
      <c r="A135" s="37"/>
      <c r="B135" s="30"/>
      <c r="C135" s="30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136" t="s">
        <v>210</v>
      </c>
    </row>
    <row r="136" spans="1:17" ht="108">
      <c r="A136" s="48" t="s">
        <v>15</v>
      </c>
      <c r="B136" s="58" t="s">
        <v>104</v>
      </c>
      <c r="C136" s="58" t="s">
        <v>9</v>
      </c>
      <c r="D136" s="54" t="s">
        <v>10</v>
      </c>
      <c r="E136" s="55" t="s">
        <v>105</v>
      </c>
      <c r="F136" s="54" t="s">
        <v>11</v>
      </c>
      <c r="G136" s="55" t="s">
        <v>106</v>
      </c>
      <c r="H136" s="54" t="s">
        <v>12</v>
      </c>
      <c r="I136" s="57" t="s">
        <v>122</v>
      </c>
      <c r="J136" s="56" t="s">
        <v>207</v>
      </c>
      <c r="K136" s="56" t="s">
        <v>206</v>
      </c>
      <c r="L136" s="56" t="s">
        <v>123</v>
      </c>
      <c r="M136" s="56" t="s">
        <v>124</v>
      </c>
      <c r="N136" s="56" t="s">
        <v>13</v>
      </c>
      <c r="O136" s="56" t="s">
        <v>125</v>
      </c>
      <c r="P136" s="56" t="s">
        <v>126</v>
      </c>
      <c r="Q136" s="54" t="s">
        <v>14</v>
      </c>
    </row>
    <row r="137" spans="1:17" ht="15" thickBot="1">
      <c r="A137" s="49">
        <v>1</v>
      </c>
      <c r="B137" s="52">
        <v>2</v>
      </c>
      <c r="C137" s="52">
        <v>3</v>
      </c>
      <c r="D137" s="113">
        <v>4</v>
      </c>
      <c r="E137" s="113">
        <v>5</v>
      </c>
      <c r="F137" s="113">
        <v>6</v>
      </c>
      <c r="G137" s="113">
        <v>7</v>
      </c>
      <c r="H137" s="52">
        <v>8</v>
      </c>
      <c r="I137" s="52">
        <v>9</v>
      </c>
      <c r="J137" s="52">
        <v>10</v>
      </c>
      <c r="K137" s="113">
        <v>11</v>
      </c>
      <c r="L137" s="113">
        <v>12</v>
      </c>
      <c r="M137" s="113">
        <v>13</v>
      </c>
      <c r="N137" s="113">
        <v>14</v>
      </c>
      <c r="O137" s="113">
        <v>15</v>
      </c>
      <c r="P137" s="113">
        <v>16</v>
      </c>
      <c r="Q137" s="52">
        <v>17</v>
      </c>
    </row>
    <row r="138" spans="1:17" ht="22.5">
      <c r="A138" s="161" t="s">
        <v>222</v>
      </c>
      <c r="B138" s="121" t="s">
        <v>219</v>
      </c>
      <c r="C138" s="122"/>
      <c r="D138" s="71">
        <f aca="true" t="shared" si="42" ref="D138:D161">F138+Q138-E138</f>
        <v>0</v>
      </c>
      <c r="E138" s="123">
        <f>E139-E140</f>
        <v>0</v>
      </c>
      <c r="F138" s="74">
        <f aca="true" t="shared" si="43" ref="F138:F161">H138+I138+J138+M138+O138+K138+L138+N138+P138-G138</f>
        <v>0</v>
      </c>
      <c r="G138" s="123">
        <f aca="true" t="shared" si="44" ref="G138:Q138">G139-G140</f>
        <v>0</v>
      </c>
      <c r="H138" s="123">
        <f t="shared" si="44"/>
        <v>0</v>
      </c>
      <c r="I138" s="123">
        <f t="shared" si="44"/>
        <v>0</v>
      </c>
      <c r="J138" s="123">
        <f t="shared" si="44"/>
        <v>0</v>
      </c>
      <c r="K138" s="123">
        <f t="shared" si="44"/>
        <v>0</v>
      </c>
      <c r="L138" s="123">
        <f t="shared" si="44"/>
        <v>0</v>
      </c>
      <c r="M138" s="123">
        <f t="shared" si="44"/>
        <v>0</v>
      </c>
      <c r="N138" s="123">
        <f t="shared" si="44"/>
        <v>0</v>
      </c>
      <c r="O138" s="123">
        <f t="shared" si="44"/>
        <v>0</v>
      </c>
      <c r="P138" s="123">
        <f t="shared" si="44"/>
        <v>0</v>
      </c>
      <c r="Q138" s="123">
        <f t="shared" si="44"/>
        <v>0</v>
      </c>
    </row>
    <row r="139" spans="1:17" ht="22.5">
      <c r="A139" s="156" t="s">
        <v>223</v>
      </c>
      <c r="B139" s="15" t="s">
        <v>220</v>
      </c>
      <c r="C139" s="138" t="s">
        <v>191</v>
      </c>
      <c r="D139" s="71">
        <f t="shared" si="42"/>
        <v>0</v>
      </c>
      <c r="E139" s="87"/>
      <c r="F139" s="74">
        <f t="shared" si="43"/>
        <v>0</v>
      </c>
      <c r="G139" s="87"/>
      <c r="H139" s="88"/>
      <c r="I139" s="88"/>
      <c r="J139" s="87"/>
      <c r="K139" s="87"/>
      <c r="L139" s="87"/>
      <c r="M139" s="87"/>
      <c r="N139" s="87"/>
      <c r="O139" s="87"/>
      <c r="P139" s="87"/>
      <c r="Q139" s="87"/>
    </row>
    <row r="140" spans="1:17" ht="14.25">
      <c r="A140" s="177" t="s">
        <v>120</v>
      </c>
      <c r="B140" s="21" t="s">
        <v>221</v>
      </c>
      <c r="C140" s="185" t="s">
        <v>134</v>
      </c>
      <c r="D140" s="154">
        <f t="shared" si="42"/>
        <v>0</v>
      </c>
      <c r="E140" s="87"/>
      <c r="F140" s="184">
        <f t="shared" si="43"/>
        <v>0</v>
      </c>
      <c r="G140" s="87"/>
      <c r="H140" s="88"/>
      <c r="I140" s="88"/>
      <c r="J140" s="87"/>
      <c r="K140" s="87"/>
      <c r="L140" s="87"/>
      <c r="M140" s="87"/>
      <c r="N140" s="87"/>
      <c r="O140" s="87"/>
      <c r="P140" s="87"/>
      <c r="Q140" s="87"/>
    </row>
    <row r="141" spans="1:17" ht="14.25">
      <c r="A141" s="161" t="s">
        <v>107</v>
      </c>
      <c r="B141" s="121" t="s">
        <v>135</v>
      </c>
      <c r="C141" s="186" t="s">
        <v>134</v>
      </c>
      <c r="D141" s="71">
        <f t="shared" si="42"/>
        <v>15939.27</v>
      </c>
      <c r="E141" s="92"/>
      <c r="F141" s="69">
        <f t="shared" si="43"/>
        <v>15939.27</v>
      </c>
      <c r="G141" s="92"/>
      <c r="H141" s="93"/>
      <c r="I141" s="93"/>
      <c r="J141" s="92"/>
      <c r="K141" s="92"/>
      <c r="L141" s="92"/>
      <c r="M141" s="92"/>
      <c r="N141" s="92">
        <v>5430.81</v>
      </c>
      <c r="O141" s="92">
        <v>2600</v>
      </c>
      <c r="P141" s="92">
        <v>7908.46</v>
      </c>
      <c r="Q141" s="92"/>
    </row>
    <row r="142" spans="1:17" ht="22.5">
      <c r="A142" s="171" t="s">
        <v>229</v>
      </c>
      <c r="B142" s="17" t="s">
        <v>47</v>
      </c>
      <c r="C142" s="111"/>
      <c r="D142" s="71">
        <f t="shared" si="42"/>
        <v>86516602.68</v>
      </c>
      <c r="E142" s="77">
        <f>E143-E165</f>
        <v>0</v>
      </c>
      <c r="F142" s="69">
        <f t="shared" si="43"/>
        <v>86516602.68</v>
      </c>
      <c r="G142" s="77">
        <f aca="true" t="shared" si="45" ref="G142:Q142">G143-G165</f>
        <v>0</v>
      </c>
      <c r="H142" s="77">
        <f t="shared" si="45"/>
        <v>0</v>
      </c>
      <c r="I142" s="77">
        <f t="shared" si="45"/>
        <v>0</v>
      </c>
      <c r="J142" s="77">
        <f t="shared" si="45"/>
        <v>0</v>
      </c>
      <c r="K142" s="77">
        <f t="shared" si="45"/>
        <v>0</v>
      </c>
      <c r="L142" s="77">
        <f t="shared" si="45"/>
        <v>0</v>
      </c>
      <c r="M142" s="77">
        <f t="shared" si="45"/>
        <v>0</v>
      </c>
      <c r="N142" s="77">
        <f t="shared" si="45"/>
        <v>49767884.88</v>
      </c>
      <c r="O142" s="77">
        <f t="shared" si="45"/>
        <v>35743536</v>
      </c>
      <c r="P142" s="77">
        <f t="shared" si="45"/>
        <v>1005181.8</v>
      </c>
      <c r="Q142" s="77">
        <f t="shared" si="45"/>
        <v>0</v>
      </c>
    </row>
    <row r="143" spans="1:17" ht="33.75">
      <c r="A143" s="172" t="s">
        <v>230</v>
      </c>
      <c r="B143" s="32" t="s">
        <v>51</v>
      </c>
      <c r="C143" s="25"/>
      <c r="D143" s="71">
        <f t="shared" si="42"/>
        <v>103982747.07</v>
      </c>
      <c r="E143" s="86">
        <f>E144+E147+E150+E153+E156+E159</f>
        <v>0</v>
      </c>
      <c r="F143" s="74">
        <f t="shared" si="43"/>
        <v>103982747.07</v>
      </c>
      <c r="G143" s="86">
        <f aca="true" t="shared" si="46" ref="G143:Q143">G144+G147+G150+G153+G156+G159</f>
        <v>14874500</v>
      </c>
      <c r="H143" s="86">
        <f t="shared" si="46"/>
        <v>0</v>
      </c>
      <c r="I143" s="86">
        <f t="shared" si="46"/>
        <v>0</v>
      </c>
      <c r="J143" s="86">
        <f t="shared" si="46"/>
        <v>0</v>
      </c>
      <c r="K143" s="86">
        <f t="shared" si="46"/>
        <v>0</v>
      </c>
      <c r="L143" s="86">
        <f t="shared" si="46"/>
        <v>0</v>
      </c>
      <c r="M143" s="86">
        <f t="shared" si="46"/>
        <v>0</v>
      </c>
      <c r="N143" s="86">
        <f t="shared" si="46"/>
        <v>65734112.72</v>
      </c>
      <c r="O143" s="86">
        <f t="shared" si="46"/>
        <v>34712214.07</v>
      </c>
      <c r="P143" s="86">
        <f t="shared" si="46"/>
        <v>18410920.28</v>
      </c>
      <c r="Q143" s="86">
        <f t="shared" si="46"/>
        <v>0</v>
      </c>
    </row>
    <row r="144" spans="1:17" ht="22.5">
      <c r="A144" s="155" t="s">
        <v>169</v>
      </c>
      <c r="B144" s="17" t="s">
        <v>56</v>
      </c>
      <c r="C144" s="25"/>
      <c r="D144" s="71">
        <f t="shared" si="42"/>
        <v>40704815.03</v>
      </c>
      <c r="E144" s="77">
        <f>E145-E146</f>
        <v>0</v>
      </c>
      <c r="F144" s="74">
        <f t="shared" si="43"/>
        <v>40704815.03</v>
      </c>
      <c r="G144" s="77">
        <f aca="true" t="shared" si="47" ref="G144:Q144">G145-G146</f>
        <v>0</v>
      </c>
      <c r="H144" s="77">
        <f t="shared" si="47"/>
        <v>0</v>
      </c>
      <c r="I144" s="77">
        <f t="shared" si="47"/>
        <v>0</v>
      </c>
      <c r="J144" s="77">
        <f t="shared" si="47"/>
        <v>0</v>
      </c>
      <c r="K144" s="77">
        <f t="shared" si="47"/>
        <v>0</v>
      </c>
      <c r="L144" s="77">
        <f t="shared" si="47"/>
        <v>0</v>
      </c>
      <c r="M144" s="77">
        <f t="shared" si="47"/>
        <v>0</v>
      </c>
      <c r="N144" s="77">
        <f t="shared" si="47"/>
        <v>44652914.79</v>
      </c>
      <c r="O144" s="77">
        <f t="shared" si="47"/>
        <v>-572289.08</v>
      </c>
      <c r="P144" s="77">
        <f t="shared" si="47"/>
        <v>-3375810.68</v>
      </c>
      <c r="Q144" s="77">
        <f t="shared" si="47"/>
        <v>0</v>
      </c>
    </row>
    <row r="145" spans="1:17" ht="33.75">
      <c r="A145" s="177" t="s">
        <v>170</v>
      </c>
      <c r="B145" s="19" t="s">
        <v>137</v>
      </c>
      <c r="C145" s="26" t="s">
        <v>64</v>
      </c>
      <c r="D145" s="71">
        <f t="shared" si="42"/>
        <v>784557658.11</v>
      </c>
      <c r="E145" s="82"/>
      <c r="F145" s="74">
        <f t="shared" si="43"/>
        <v>784557658.11</v>
      </c>
      <c r="G145" s="82"/>
      <c r="H145" s="83"/>
      <c r="I145" s="83"/>
      <c r="J145" s="82"/>
      <c r="K145" s="82"/>
      <c r="L145" s="82"/>
      <c r="M145" s="82"/>
      <c r="N145" s="82">
        <v>590127433.7</v>
      </c>
      <c r="O145" s="82">
        <v>145414824.57</v>
      </c>
      <c r="P145" s="82">
        <v>49015399.84</v>
      </c>
      <c r="Q145" s="82"/>
    </row>
    <row r="146" spans="1:17" ht="22.5">
      <c r="A146" s="168" t="s">
        <v>171</v>
      </c>
      <c r="B146" s="15" t="s">
        <v>138</v>
      </c>
      <c r="C146" s="36" t="s">
        <v>65</v>
      </c>
      <c r="D146" s="71">
        <f t="shared" si="42"/>
        <v>743852843.08</v>
      </c>
      <c r="E146" s="84"/>
      <c r="F146" s="74">
        <f t="shared" si="43"/>
        <v>743852843.08</v>
      </c>
      <c r="G146" s="84"/>
      <c r="H146" s="85"/>
      <c r="I146" s="85"/>
      <c r="J146" s="84"/>
      <c r="K146" s="84"/>
      <c r="L146" s="84"/>
      <c r="M146" s="84"/>
      <c r="N146" s="84">
        <v>545474518.91</v>
      </c>
      <c r="O146" s="84">
        <v>145987113.65</v>
      </c>
      <c r="P146" s="84">
        <v>52391210.52</v>
      </c>
      <c r="Q146" s="84"/>
    </row>
    <row r="147" spans="1:17" ht="14.25">
      <c r="A147" s="161" t="s">
        <v>136</v>
      </c>
      <c r="B147" s="32" t="s">
        <v>62</v>
      </c>
      <c r="C147" s="25"/>
      <c r="D147" s="71">
        <f t="shared" si="42"/>
        <v>0</v>
      </c>
      <c r="E147" s="73">
        <f>E148-E149</f>
        <v>0</v>
      </c>
      <c r="F147" s="74">
        <f t="shared" si="43"/>
        <v>0</v>
      </c>
      <c r="G147" s="73">
        <f aca="true" t="shared" si="48" ref="G147:Q147">G148-G149</f>
        <v>0</v>
      </c>
      <c r="H147" s="73">
        <f t="shared" si="48"/>
        <v>0</v>
      </c>
      <c r="I147" s="73">
        <f t="shared" si="48"/>
        <v>0</v>
      </c>
      <c r="J147" s="73">
        <f t="shared" si="48"/>
        <v>0</v>
      </c>
      <c r="K147" s="73">
        <f t="shared" si="48"/>
        <v>0</v>
      </c>
      <c r="L147" s="73">
        <f t="shared" si="48"/>
        <v>0</v>
      </c>
      <c r="M147" s="73">
        <f t="shared" si="48"/>
        <v>0</v>
      </c>
      <c r="N147" s="73">
        <f t="shared" si="48"/>
        <v>0</v>
      </c>
      <c r="O147" s="73">
        <f t="shared" si="48"/>
        <v>0</v>
      </c>
      <c r="P147" s="73">
        <f t="shared" si="48"/>
        <v>0</v>
      </c>
      <c r="Q147" s="73">
        <f t="shared" si="48"/>
        <v>0</v>
      </c>
    </row>
    <row r="148" spans="1:17" ht="35.25" customHeight="1">
      <c r="A148" s="159" t="s">
        <v>172</v>
      </c>
      <c r="B148" s="19" t="s">
        <v>68</v>
      </c>
      <c r="C148" s="26" t="s">
        <v>66</v>
      </c>
      <c r="D148" s="71">
        <f t="shared" si="42"/>
        <v>0</v>
      </c>
      <c r="E148" s="83"/>
      <c r="F148" s="74">
        <f t="shared" si="43"/>
        <v>0</v>
      </c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</row>
    <row r="149" spans="1:17" ht="24.75" customHeight="1">
      <c r="A149" s="176" t="s">
        <v>173</v>
      </c>
      <c r="B149" s="21" t="s">
        <v>70</v>
      </c>
      <c r="C149" s="22" t="s">
        <v>67</v>
      </c>
      <c r="D149" s="71">
        <f t="shared" si="42"/>
        <v>0</v>
      </c>
      <c r="E149" s="88"/>
      <c r="F149" s="74">
        <f t="shared" si="43"/>
        <v>0</v>
      </c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</row>
    <row r="150" spans="1:17" ht="22.5">
      <c r="A150" s="173" t="s">
        <v>176</v>
      </c>
      <c r="B150" s="17" t="s">
        <v>133</v>
      </c>
      <c r="C150" s="111"/>
      <c r="D150" s="71">
        <f t="shared" si="42"/>
        <v>-1641608.48</v>
      </c>
      <c r="E150" s="94">
        <f>E151-E152</f>
        <v>0</v>
      </c>
      <c r="F150" s="74">
        <f t="shared" si="43"/>
        <v>-1641608.48</v>
      </c>
      <c r="G150" s="94">
        <f aca="true" t="shared" si="49" ref="G150:Q150">G151-G152</f>
        <v>0</v>
      </c>
      <c r="H150" s="94">
        <f t="shared" si="49"/>
        <v>0</v>
      </c>
      <c r="I150" s="94">
        <f t="shared" si="49"/>
        <v>0</v>
      </c>
      <c r="J150" s="94">
        <f t="shared" si="49"/>
        <v>0</v>
      </c>
      <c r="K150" s="94">
        <f t="shared" si="49"/>
        <v>0</v>
      </c>
      <c r="L150" s="94">
        <f t="shared" si="49"/>
        <v>0</v>
      </c>
      <c r="M150" s="94">
        <f t="shared" si="49"/>
        <v>0</v>
      </c>
      <c r="N150" s="94">
        <f t="shared" si="49"/>
        <v>-1641608.48</v>
      </c>
      <c r="O150" s="94">
        <f t="shared" si="49"/>
        <v>0</v>
      </c>
      <c r="P150" s="94">
        <f t="shared" si="49"/>
        <v>0</v>
      </c>
      <c r="Q150" s="94">
        <f t="shared" si="49"/>
        <v>0</v>
      </c>
    </row>
    <row r="151" spans="1:17" ht="33.75">
      <c r="A151" s="178" t="s">
        <v>178</v>
      </c>
      <c r="B151" s="39" t="s">
        <v>174</v>
      </c>
      <c r="C151" s="40" t="s">
        <v>69</v>
      </c>
      <c r="D151" s="71">
        <f t="shared" si="42"/>
        <v>-1631608.48</v>
      </c>
      <c r="E151" s="90"/>
      <c r="F151" s="74">
        <f t="shared" si="43"/>
        <v>-1631608.48</v>
      </c>
      <c r="G151" s="90"/>
      <c r="H151" s="91"/>
      <c r="I151" s="91"/>
      <c r="J151" s="90"/>
      <c r="K151" s="90"/>
      <c r="L151" s="90"/>
      <c r="M151" s="90"/>
      <c r="N151" s="90">
        <v>-1631608.48</v>
      </c>
      <c r="O151" s="90"/>
      <c r="P151" s="90"/>
      <c r="Q151" s="90"/>
    </row>
    <row r="152" spans="1:17" ht="22.5">
      <c r="A152" s="179" t="s">
        <v>177</v>
      </c>
      <c r="B152" s="115" t="s">
        <v>175</v>
      </c>
      <c r="C152" s="131" t="s">
        <v>71</v>
      </c>
      <c r="D152" s="71">
        <f t="shared" si="42"/>
        <v>10000</v>
      </c>
      <c r="E152" s="92"/>
      <c r="F152" s="74">
        <f t="shared" si="43"/>
        <v>10000</v>
      </c>
      <c r="G152" s="92"/>
      <c r="H152" s="92"/>
      <c r="I152" s="93"/>
      <c r="J152" s="92"/>
      <c r="K152" s="92"/>
      <c r="L152" s="92"/>
      <c r="M152" s="92"/>
      <c r="N152" s="92">
        <v>10000</v>
      </c>
      <c r="O152" s="92"/>
      <c r="P152" s="92"/>
      <c r="Q152" s="92"/>
    </row>
    <row r="153" spans="1:17" ht="14.25">
      <c r="A153" s="173" t="s">
        <v>179</v>
      </c>
      <c r="B153" s="32" t="s">
        <v>72</v>
      </c>
      <c r="C153" s="18"/>
      <c r="D153" s="71">
        <f t="shared" si="42"/>
        <v>0</v>
      </c>
      <c r="E153" s="73">
        <f>E154-E155</f>
        <v>0</v>
      </c>
      <c r="F153" s="74">
        <f t="shared" si="43"/>
        <v>0</v>
      </c>
      <c r="G153" s="73">
        <f aca="true" t="shared" si="50" ref="G153:Q153">G154-G155</f>
        <v>0</v>
      </c>
      <c r="H153" s="73">
        <f t="shared" si="50"/>
        <v>0</v>
      </c>
      <c r="I153" s="73">
        <f t="shared" si="50"/>
        <v>0</v>
      </c>
      <c r="J153" s="73">
        <f t="shared" si="50"/>
        <v>0</v>
      </c>
      <c r="K153" s="73">
        <f t="shared" si="50"/>
        <v>0</v>
      </c>
      <c r="L153" s="73">
        <f t="shared" si="50"/>
        <v>0</v>
      </c>
      <c r="M153" s="73">
        <f t="shared" si="50"/>
        <v>0</v>
      </c>
      <c r="N153" s="73">
        <f t="shared" si="50"/>
        <v>0</v>
      </c>
      <c r="O153" s="73">
        <f t="shared" si="50"/>
        <v>0</v>
      </c>
      <c r="P153" s="73">
        <f t="shared" si="50"/>
        <v>0</v>
      </c>
      <c r="Q153" s="73">
        <f t="shared" si="50"/>
        <v>0</v>
      </c>
    </row>
    <row r="154" spans="1:17" ht="33.75">
      <c r="A154" s="178" t="s">
        <v>180</v>
      </c>
      <c r="B154" s="41" t="s">
        <v>73</v>
      </c>
      <c r="C154" s="42" t="s">
        <v>74</v>
      </c>
      <c r="D154" s="71">
        <f t="shared" si="42"/>
        <v>0</v>
      </c>
      <c r="E154" s="95"/>
      <c r="F154" s="74">
        <f t="shared" si="43"/>
        <v>0</v>
      </c>
      <c r="G154" s="95"/>
      <c r="H154" s="95"/>
      <c r="I154" s="96"/>
      <c r="J154" s="95"/>
      <c r="K154" s="95"/>
      <c r="L154" s="95"/>
      <c r="M154" s="95"/>
      <c r="N154" s="95"/>
      <c r="O154" s="95"/>
      <c r="P154" s="95"/>
      <c r="Q154" s="95"/>
    </row>
    <row r="155" spans="1:17" ht="22.5">
      <c r="A155" s="178" t="s">
        <v>181</v>
      </c>
      <c r="B155" s="23" t="s">
        <v>75</v>
      </c>
      <c r="C155" s="43" t="s">
        <v>76</v>
      </c>
      <c r="D155" s="71">
        <f t="shared" si="42"/>
        <v>0</v>
      </c>
      <c r="E155" s="97"/>
      <c r="F155" s="74">
        <f t="shared" si="43"/>
        <v>0</v>
      </c>
      <c r="G155" s="97"/>
      <c r="H155" s="97"/>
      <c r="I155" s="98"/>
      <c r="J155" s="97"/>
      <c r="K155" s="97"/>
      <c r="L155" s="97"/>
      <c r="M155" s="97"/>
      <c r="N155" s="97"/>
      <c r="O155" s="97"/>
      <c r="P155" s="97"/>
      <c r="Q155" s="97"/>
    </row>
    <row r="156" spans="1:17" ht="14.25">
      <c r="A156" s="173" t="s">
        <v>77</v>
      </c>
      <c r="B156" s="17" t="s">
        <v>78</v>
      </c>
      <c r="C156" s="44"/>
      <c r="D156" s="71">
        <f t="shared" si="42"/>
        <v>0</v>
      </c>
      <c r="E156" s="94">
        <f>E157-E158</f>
        <v>0</v>
      </c>
      <c r="F156" s="74">
        <f t="shared" si="43"/>
        <v>0</v>
      </c>
      <c r="G156" s="94">
        <f aca="true" t="shared" si="51" ref="G156:Q156">G157-G158</f>
        <v>0</v>
      </c>
      <c r="H156" s="94">
        <f t="shared" si="51"/>
        <v>0</v>
      </c>
      <c r="I156" s="94">
        <f t="shared" si="51"/>
        <v>0</v>
      </c>
      <c r="J156" s="94">
        <f t="shared" si="51"/>
        <v>0</v>
      </c>
      <c r="K156" s="94">
        <f t="shared" si="51"/>
        <v>0</v>
      </c>
      <c r="L156" s="94">
        <f t="shared" si="51"/>
        <v>0</v>
      </c>
      <c r="M156" s="94">
        <f t="shared" si="51"/>
        <v>0</v>
      </c>
      <c r="N156" s="94">
        <f t="shared" si="51"/>
        <v>0</v>
      </c>
      <c r="O156" s="94">
        <f t="shared" si="51"/>
        <v>0</v>
      </c>
      <c r="P156" s="94">
        <f t="shared" si="51"/>
        <v>0</v>
      </c>
      <c r="Q156" s="94">
        <f t="shared" si="51"/>
        <v>0</v>
      </c>
    </row>
    <row r="157" spans="1:17" ht="23.25" customHeight="1">
      <c r="A157" s="156" t="s">
        <v>182</v>
      </c>
      <c r="B157" s="45" t="s">
        <v>79</v>
      </c>
      <c r="C157" s="16" t="s">
        <v>80</v>
      </c>
      <c r="D157" s="71">
        <f t="shared" si="42"/>
        <v>0</v>
      </c>
      <c r="E157" s="99"/>
      <c r="F157" s="74">
        <f t="shared" si="43"/>
        <v>0</v>
      </c>
      <c r="G157" s="99"/>
      <c r="H157" s="99"/>
      <c r="I157" s="100"/>
      <c r="J157" s="99"/>
      <c r="K157" s="99"/>
      <c r="L157" s="99"/>
      <c r="M157" s="99"/>
      <c r="N157" s="99"/>
      <c r="O157" s="99"/>
      <c r="P157" s="99"/>
      <c r="Q157" s="99"/>
    </row>
    <row r="158" spans="1:17" ht="22.5">
      <c r="A158" s="156" t="s">
        <v>112</v>
      </c>
      <c r="B158" s="21" t="s">
        <v>81</v>
      </c>
      <c r="C158" s="16" t="s">
        <v>82</v>
      </c>
      <c r="D158" s="71">
        <f t="shared" si="42"/>
        <v>0</v>
      </c>
      <c r="E158" s="87"/>
      <c r="F158" s="74">
        <f t="shared" si="43"/>
        <v>0</v>
      </c>
      <c r="G158" s="87"/>
      <c r="H158" s="87"/>
      <c r="I158" s="88"/>
      <c r="J158" s="87"/>
      <c r="K158" s="87"/>
      <c r="L158" s="87"/>
      <c r="M158" s="87"/>
      <c r="N158" s="87"/>
      <c r="O158" s="87"/>
      <c r="P158" s="87"/>
      <c r="Q158" s="87"/>
    </row>
    <row r="159" spans="1:17" ht="22.5">
      <c r="A159" s="174" t="s">
        <v>183</v>
      </c>
      <c r="B159" s="17" t="s">
        <v>83</v>
      </c>
      <c r="C159" s="44"/>
      <c r="D159" s="71">
        <f t="shared" si="42"/>
        <v>64919540.52</v>
      </c>
      <c r="E159" s="77">
        <f>E160-E161</f>
        <v>0</v>
      </c>
      <c r="F159" s="74">
        <f t="shared" si="43"/>
        <v>64919540.52</v>
      </c>
      <c r="G159" s="77">
        <f aca="true" t="shared" si="52" ref="G159:Q159">G160-G161</f>
        <v>14874500</v>
      </c>
      <c r="H159" s="77">
        <f t="shared" si="52"/>
        <v>0</v>
      </c>
      <c r="I159" s="77">
        <f t="shared" si="52"/>
        <v>0</v>
      </c>
      <c r="J159" s="77">
        <f t="shared" si="52"/>
        <v>0</v>
      </c>
      <c r="K159" s="77">
        <f t="shared" si="52"/>
        <v>0</v>
      </c>
      <c r="L159" s="77">
        <f t="shared" si="52"/>
        <v>0</v>
      </c>
      <c r="M159" s="77">
        <f t="shared" si="52"/>
        <v>0</v>
      </c>
      <c r="N159" s="77">
        <f t="shared" si="52"/>
        <v>22722806.41</v>
      </c>
      <c r="O159" s="77">
        <f t="shared" si="52"/>
        <v>35284503.15</v>
      </c>
      <c r="P159" s="77">
        <f t="shared" si="52"/>
        <v>21786730.96</v>
      </c>
      <c r="Q159" s="77">
        <f t="shared" si="52"/>
        <v>0</v>
      </c>
    </row>
    <row r="160" spans="1:17" ht="22.5" customHeight="1">
      <c r="A160" s="156" t="s">
        <v>184</v>
      </c>
      <c r="B160" s="19" t="s">
        <v>84</v>
      </c>
      <c r="C160" s="16" t="s">
        <v>85</v>
      </c>
      <c r="D160" s="71">
        <f t="shared" si="42"/>
        <v>1659123975.09</v>
      </c>
      <c r="E160" s="82"/>
      <c r="F160" s="74">
        <f t="shared" si="43"/>
        <v>1659123975.09</v>
      </c>
      <c r="G160" s="82">
        <v>14874500</v>
      </c>
      <c r="H160" s="82"/>
      <c r="I160" s="83"/>
      <c r="J160" s="82"/>
      <c r="K160" s="82"/>
      <c r="L160" s="82"/>
      <c r="M160" s="82"/>
      <c r="N160" s="82">
        <v>1364816557.46</v>
      </c>
      <c r="O160" s="82">
        <v>198879749.84</v>
      </c>
      <c r="P160" s="82">
        <v>110302167.79</v>
      </c>
      <c r="Q160" s="82"/>
    </row>
    <row r="161" spans="1:17" ht="23.25" thickBot="1">
      <c r="A161" s="156" t="s">
        <v>113</v>
      </c>
      <c r="B161" s="27" t="s">
        <v>86</v>
      </c>
      <c r="C161" s="132" t="s">
        <v>87</v>
      </c>
      <c r="D161" s="79">
        <f t="shared" si="42"/>
        <v>1594204434.57</v>
      </c>
      <c r="E161" s="133"/>
      <c r="F161" s="79">
        <f t="shared" si="43"/>
        <v>1594204434.57</v>
      </c>
      <c r="G161" s="133"/>
      <c r="H161" s="133"/>
      <c r="I161" s="134"/>
      <c r="J161" s="133"/>
      <c r="K161" s="133"/>
      <c r="L161" s="133"/>
      <c r="M161" s="133"/>
      <c r="N161" s="133">
        <v>1342093751.05</v>
      </c>
      <c r="O161" s="133">
        <v>163595246.69</v>
      </c>
      <c r="P161" s="133">
        <v>88515436.83</v>
      </c>
      <c r="Q161" s="133"/>
    </row>
    <row r="162" spans="1:17" ht="14.25">
      <c r="A162" s="37"/>
      <c r="B162" s="30"/>
      <c r="C162" s="30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136" t="s">
        <v>211</v>
      </c>
    </row>
    <row r="163" spans="1:17" ht="108">
      <c r="A163" s="48" t="s">
        <v>15</v>
      </c>
      <c r="B163" s="58" t="s">
        <v>104</v>
      </c>
      <c r="C163" s="58" t="s">
        <v>9</v>
      </c>
      <c r="D163" s="54" t="s">
        <v>10</v>
      </c>
      <c r="E163" s="55" t="s">
        <v>105</v>
      </c>
      <c r="F163" s="54" t="s">
        <v>11</v>
      </c>
      <c r="G163" s="55" t="s">
        <v>106</v>
      </c>
      <c r="H163" s="54" t="s">
        <v>12</v>
      </c>
      <c r="I163" s="57" t="s">
        <v>122</v>
      </c>
      <c r="J163" s="56" t="s">
        <v>207</v>
      </c>
      <c r="K163" s="56" t="s">
        <v>206</v>
      </c>
      <c r="L163" s="56" t="s">
        <v>123</v>
      </c>
      <c r="M163" s="56" t="s">
        <v>124</v>
      </c>
      <c r="N163" s="56" t="s">
        <v>13</v>
      </c>
      <c r="O163" s="56" t="s">
        <v>125</v>
      </c>
      <c r="P163" s="56" t="s">
        <v>126</v>
      </c>
      <c r="Q163" s="54" t="s">
        <v>14</v>
      </c>
    </row>
    <row r="164" spans="1:17" ht="15" thickBot="1">
      <c r="A164" s="49">
        <v>1</v>
      </c>
      <c r="B164" s="50">
        <v>2</v>
      </c>
      <c r="C164" s="50">
        <v>3</v>
      </c>
      <c r="D164" s="51">
        <v>4</v>
      </c>
      <c r="E164" s="51">
        <v>5</v>
      </c>
      <c r="F164" s="51">
        <v>6</v>
      </c>
      <c r="G164" s="51">
        <v>7</v>
      </c>
      <c r="H164" s="50">
        <v>8</v>
      </c>
      <c r="I164" s="50">
        <v>9</v>
      </c>
      <c r="J164" s="51">
        <v>10</v>
      </c>
      <c r="K164" s="51">
        <v>11</v>
      </c>
      <c r="L164" s="51">
        <v>12</v>
      </c>
      <c r="M164" s="51">
        <v>13</v>
      </c>
      <c r="N164" s="51">
        <v>14</v>
      </c>
      <c r="O164" s="51">
        <v>15</v>
      </c>
      <c r="P164" s="51">
        <v>16</v>
      </c>
      <c r="Q164" s="50">
        <v>17</v>
      </c>
    </row>
    <row r="165" spans="1:20" ht="33.75">
      <c r="A165" s="166" t="s">
        <v>231</v>
      </c>
      <c r="B165" s="31" t="s">
        <v>64</v>
      </c>
      <c r="C165" s="110"/>
      <c r="D165" s="67">
        <f aca="true" t="shared" si="53" ref="D165:D176">F165+Q165-E165</f>
        <v>17466144.39</v>
      </c>
      <c r="E165" s="89">
        <f>E166+E169+E172+E175+E176</f>
        <v>0</v>
      </c>
      <c r="F165" s="67">
        <f aca="true" t="shared" si="54" ref="F165:F176">H165+I165+J165+M165+O165+K165+L165+N165+P165-G165</f>
        <v>17466144.39</v>
      </c>
      <c r="G165" s="89">
        <f aca="true" t="shared" si="55" ref="G165:Q165">G166+G169+G172+G175+G176</f>
        <v>14874500</v>
      </c>
      <c r="H165" s="89">
        <f t="shared" si="55"/>
        <v>0</v>
      </c>
      <c r="I165" s="89">
        <f t="shared" si="55"/>
        <v>0</v>
      </c>
      <c r="J165" s="89">
        <f t="shared" si="55"/>
        <v>0</v>
      </c>
      <c r="K165" s="89">
        <f t="shared" si="55"/>
        <v>0</v>
      </c>
      <c r="L165" s="89">
        <f t="shared" si="55"/>
        <v>0</v>
      </c>
      <c r="M165" s="89">
        <f t="shared" si="55"/>
        <v>0</v>
      </c>
      <c r="N165" s="89">
        <f t="shared" si="55"/>
        <v>15966227.84</v>
      </c>
      <c r="O165" s="89">
        <f t="shared" si="55"/>
        <v>-1031321.93</v>
      </c>
      <c r="P165" s="89">
        <f t="shared" si="55"/>
        <v>17405738.48</v>
      </c>
      <c r="Q165" s="89">
        <f t="shared" si="55"/>
        <v>0</v>
      </c>
      <c r="R165" s="1"/>
      <c r="S165" s="1"/>
      <c r="T165" s="1"/>
    </row>
    <row r="166" spans="1:20" ht="22.5">
      <c r="A166" s="155" t="s">
        <v>185</v>
      </c>
      <c r="B166" s="32" t="s">
        <v>66</v>
      </c>
      <c r="C166" s="18"/>
      <c r="D166" s="69">
        <f t="shared" si="53"/>
        <v>-840000</v>
      </c>
      <c r="E166" s="73">
        <f>E167-E168</f>
        <v>0</v>
      </c>
      <c r="F166" s="74">
        <f t="shared" si="54"/>
        <v>-840000</v>
      </c>
      <c r="G166" s="73">
        <f aca="true" t="shared" si="56" ref="G166:Q166">G167-G168</f>
        <v>0</v>
      </c>
      <c r="H166" s="73">
        <f t="shared" si="56"/>
        <v>0</v>
      </c>
      <c r="I166" s="73">
        <f t="shared" si="56"/>
        <v>0</v>
      </c>
      <c r="J166" s="73">
        <f t="shared" si="56"/>
        <v>0</v>
      </c>
      <c r="K166" s="73">
        <f t="shared" si="56"/>
        <v>0</v>
      </c>
      <c r="L166" s="73">
        <f t="shared" si="56"/>
        <v>0</v>
      </c>
      <c r="M166" s="73">
        <f t="shared" si="56"/>
        <v>0</v>
      </c>
      <c r="N166" s="73">
        <f t="shared" si="56"/>
        <v>-840000</v>
      </c>
      <c r="O166" s="73">
        <f t="shared" si="56"/>
        <v>0</v>
      </c>
      <c r="P166" s="73">
        <f t="shared" si="56"/>
        <v>0</v>
      </c>
      <c r="Q166" s="73">
        <f t="shared" si="56"/>
        <v>0</v>
      </c>
      <c r="R166" s="1"/>
      <c r="S166" s="1"/>
      <c r="T166" s="1"/>
    </row>
    <row r="167" spans="1:20" ht="33.75">
      <c r="A167" s="178" t="s">
        <v>186</v>
      </c>
      <c r="B167" s="15" t="s">
        <v>88</v>
      </c>
      <c r="C167" s="20" t="s">
        <v>89</v>
      </c>
      <c r="D167" s="74">
        <f t="shared" si="53"/>
        <v>-834910.43</v>
      </c>
      <c r="E167" s="95"/>
      <c r="F167" s="74">
        <f t="shared" si="54"/>
        <v>-834910.43</v>
      </c>
      <c r="G167" s="82"/>
      <c r="H167" s="82"/>
      <c r="I167" s="83"/>
      <c r="J167" s="82"/>
      <c r="K167" s="82"/>
      <c r="L167" s="82"/>
      <c r="M167" s="82"/>
      <c r="N167" s="82">
        <v>-834910.43</v>
      </c>
      <c r="O167" s="82"/>
      <c r="P167" s="82"/>
      <c r="Q167" s="82"/>
      <c r="R167" s="46"/>
      <c r="S167" s="46"/>
      <c r="T167" s="46"/>
    </row>
    <row r="168" spans="1:20" ht="22.5">
      <c r="A168" s="178" t="s">
        <v>187</v>
      </c>
      <c r="B168" s="15" t="s">
        <v>90</v>
      </c>
      <c r="C168" s="16" t="s">
        <v>91</v>
      </c>
      <c r="D168" s="74">
        <f t="shared" si="53"/>
        <v>5089.57</v>
      </c>
      <c r="E168" s="97"/>
      <c r="F168" s="74">
        <f t="shared" si="54"/>
        <v>5089.57</v>
      </c>
      <c r="G168" s="84"/>
      <c r="H168" s="84"/>
      <c r="I168" s="85"/>
      <c r="J168" s="84"/>
      <c r="K168" s="84"/>
      <c r="L168" s="84"/>
      <c r="M168" s="84"/>
      <c r="N168" s="84">
        <v>5089.57</v>
      </c>
      <c r="O168" s="84"/>
      <c r="P168" s="84"/>
      <c r="Q168" s="84"/>
      <c r="R168" s="1"/>
      <c r="S168" s="1"/>
      <c r="T168" s="1"/>
    </row>
    <row r="169" spans="1:20" ht="22.5">
      <c r="A169" s="155" t="s">
        <v>188</v>
      </c>
      <c r="B169" s="17" t="s">
        <v>69</v>
      </c>
      <c r="C169" s="18"/>
      <c r="D169" s="74">
        <f t="shared" si="53"/>
        <v>0</v>
      </c>
      <c r="E169" s="94">
        <f>E170-E171</f>
        <v>0</v>
      </c>
      <c r="F169" s="74">
        <f t="shared" si="54"/>
        <v>0</v>
      </c>
      <c r="G169" s="94">
        <f aca="true" t="shared" si="57" ref="G169:Q169">G170-G171</f>
        <v>0</v>
      </c>
      <c r="H169" s="94">
        <f t="shared" si="57"/>
        <v>0</v>
      </c>
      <c r="I169" s="94">
        <f t="shared" si="57"/>
        <v>0</v>
      </c>
      <c r="J169" s="94">
        <f t="shared" si="57"/>
        <v>0</v>
      </c>
      <c r="K169" s="94">
        <f t="shared" si="57"/>
        <v>0</v>
      </c>
      <c r="L169" s="94">
        <f t="shared" si="57"/>
        <v>0</v>
      </c>
      <c r="M169" s="94">
        <f t="shared" si="57"/>
        <v>0</v>
      </c>
      <c r="N169" s="94">
        <f t="shared" si="57"/>
        <v>0</v>
      </c>
      <c r="O169" s="94">
        <f t="shared" si="57"/>
        <v>0</v>
      </c>
      <c r="P169" s="94">
        <f t="shared" si="57"/>
        <v>0</v>
      </c>
      <c r="Q169" s="94">
        <f t="shared" si="57"/>
        <v>0</v>
      </c>
      <c r="R169" s="1"/>
      <c r="S169" s="1"/>
      <c r="T169" s="1"/>
    </row>
    <row r="170" spans="1:20" ht="33.75">
      <c r="A170" s="178" t="s">
        <v>189</v>
      </c>
      <c r="B170" s="19" t="s">
        <v>92</v>
      </c>
      <c r="C170" s="16" t="s">
        <v>93</v>
      </c>
      <c r="D170" s="74">
        <f t="shared" si="53"/>
        <v>0</v>
      </c>
      <c r="E170" s="95"/>
      <c r="F170" s="74">
        <f t="shared" si="54"/>
        <v>0</v>
      </c>
      <c r="G170" s="95"/>
      <c r="H170" s="90"/>
      <c r="I170" s="91"/>
      <c r="J170" s="90"/>
      <c r="K170" s="90"/>
      <c r="L170" s="90"/>
      <c r="M170" s="90"/>
      <c r="N170" s="90"/>
      <c r="O170" s="90"/>
      <c r="P170" s="90"/>
      <c r="Q170" s="90"/>
      <c r="R170" s="46"/>
      <c r="S170" s="46"/>
      <c r="T170" s="46"/>
    </row>
    <row r="171" spans="1:20" ht="22.5">
      <c r="A171" s="156" t="s">
        <v>190</v>
      </c>
      <c r="B171" s="15" t="s">
        <v>94</v>
      </c>
      <c r="C171" s="16" t="s">
        <v>95</v>
      </c>
      <c r="D171" s="74">
        <f t="shared" si="53"/>
        <v>0</v>
      </c>
      <c r="E171" s="97"/>
      <c r="F171" s="74">
        <f t="shared" si="54"/>
        <v>0</v>
      </c>
      <c r="G171" s="97"/>
      <c r="H171" s="92"/>
      <c r="I171" s="93"/>
      <c r="J171" s="92"/>
      <c r="K171" s="92"/>
      <c r="L171" s="92"/>
      <c r="M171" s="92"/>
      <c r="N171" s="92"/>
      <c r="O171" s="92"/>
      <c r="P171" s="92"/>
      <c r="Q171" s="92"/>
      <c r="R171" s="1"/>
      <c r="S171" s="1"/>
      <c r="T171" s="1"/>
    </row>
    <row r="172" spans="1:20" ht="22.5">
      <c r="A172" s="174" t="s">
        <v>96</v>
      </c>
      <c r="B172" s="17" t="s">
        <v>74</v>
      </c>
      <c r="C172" s="18"/>
      <c r="D172" s="74">
        <f t="shared" si="53"/>
        <v>24402813.95</v>
      </c>
      <c r="E172" s="94">
        <f>E173-E174</f>
        <v>0</v>
      </c>
      <c r="F172" s="74">
        <f t="shared" si="54"/>
        <v>24402813.95</v>
      </c>
      <c r="G172" s="94">
        <f aca="true" t="shared" si="58" ref="G172:Q172">G173-G174</f>
        <v>0</v>
      </c>
      <c r="H172" s="94">
        <f t="shared" si="58"/>
        <v>0</v>
      </c>
      <c r="I172" s="94">
        <f t="shared" si="58"/>
        <v>0</v>
      </c>
      <c r="J172" s="94">
        <f t="shared" si="58"/>
        <v>0</v>
      </c>
      <c r="K172" s="94">
        <f t="shared" si="58"/>
        <v>0</v>
      </c>
      <c r="L172" s="94">
        <f t="shared" si="58"/>
        <v>0</v>
      </c>
      <c r="M172" s="94">
        <f t="shared" si="58"/>
        <v>0</v>
      </c>
      <c r="N172" s="94">
        <f t="shared" si="58"/>
        <v>29744825.06</v>
      </c>
      <c r="O172" s="94">
        <f t="shared" si="58"/>
        <v>-1079786.13</v>
      </c>
      <c r="P172" s="94">
        <f t="shared" si="58"/>
        <v>-4262224.98</v>
      </c>
      <c r="Q172" s="94">
        <f t="shared" si="58"/>
        <v>0</v>
      </c>
      <c r="R172" s="1"/>
      <c r="S172" s="1"/>
      <c r="T172" s="1"/>
    </row>
    <row r="173" spans="1:20" ht="22.5">
      <c r="A173" s="156" t="s">
        <v>114</v>
      </c>
      <c r="B173" s="19" t="s">
        <v>97</v>
      </c>
      <c r="C173" s="16" t="s">
        <v>98</v>
      </c>
      <c r="D173" s="74">
        <f t="shared" si="53"/>
        <v>693973149.58</v>
      </c>
      <c r="E173" s="82"/>
      <c r="F173" s="74">
        <f t="shared" si="54"/>
        <v>693973149.58</v>
      </c>
      <c r="G173" s="82"/>
      <c r="H173" s="82"/>
      <c r="I173" s="83"/>
      <c r="J173" s="82"/>
      <c r="K173" s="82"/>
      <c r="L173" s="82"/>
      <c r="M173" s="82"/>
      <c r="N173" s="82">
        <v>555830736.19</v>
      </c>
      <c r="O173" s="82">
        <v>78877061.41</v>
      </c>
      <c r="P173" s="82">
        <v>59265351.98</v>
      </c>
      <c r="Q173" s="82"/>
      <c r="R173" s="46"/>
      <c r="S173" s="46"/>
      <c r="T173" s="46"/>
    </row>
    <row r="174" spans="1:20" ht="22.5">
      <c r="A174" s="168" t="s">
        <v>115</v>
      </c>
      <c r="B174" s="15" t="s">
        <v>99</v>
      </c>
      <c r="C174" s="20" t="s">
        <v>100</v>
      </c>
      <c r="D174" s="74">
        <f t="shared" si="53"/>
        <v>669570335.63</v>
      </c>
      <c r="E174" s="84"/>
      <c r="F174" s="74">
        <f t="shared" si="54"/>
        <v>669570335.63</v>
      </c>
      <c r="G174" s="84"/>
      <c r="H174" s="84"/>
      <c r="I174" s="85"/>
      <c r="J174" s="84"/>
      <c r="K174" s="84"/>
      <c r="L174" s="84"/>
      <c r="M174" s="84"/>
      <c r="N174" s="84">
        <v>526085911.13</v>
      </c>
      <c r="O174" s="84">
        <v>79956847.54</v>
      </c>
      <c r="P174" s="84">
        <v>63527576.96</v>
      </c>
      <c r="Q174" s="84"/>
      <c r="R174" s="46"/>
      <c r="S174" s="46"/>
      <c r="T174" s="46"/>
    </row>
    <row r="175" spans="1:20" ht="14.25">
      <c r="A175" s="161" t="s">
        <v>139</v>
      </c>
      <c r="B175" s="19" t="s">
        <v>80</v>
      </c>
      <c r="C175" s="16" t="s">
        <v>134</v>
      </c>
      <c r="D175" s="74">
        <f t="shared" si="53"/>
        <v>-8012387.68</v>
      </c>
      <c r="E175" s="82"/>
      <c r="F175" s="74">
        <f t="shared" si="54"/>
        <v>-8012387.68</v>
      </c>
      <c r="G175" s="82">
        <v>14874500</v>
      </c>
      <c r="H175" s="82"/>
      <c r="I175" s="83"/>
      <c r="J175" s="82"/>
      <c r="K175" s="82"/>
      <c r="L175" s="82"/>
      <c r="M175" s="82"/>
      <c r="N175" s="82">
        <v>-14813626</v>
      </c>
      <c r="O175" s="82">
        <v>48464.2</v>
      </c>
      <c r="P175" s="82">
        <v>21627274.12</v>
      </c>
      <c r="Q175" s="82"/>
      <c r="R175" s="46"/>
      <c r="S175" s="46"/>
      <c r="T175" s="46"/>
    </row>
    <row r="176" spans="1:17" ht="15" thickBot="1">
      <c r="A176" s="174" t="s">
        <v>140</v>
      </c>
      <c r="B176" s="117" t="s">
        <v>85</v>
      </c>
      <c r="C176" s="118" t="s">
        <v>134</v>
      </c>
      <c r="D176" s="124">
        <f t="shared" si="53"/>
        <v>1915718.12</v>
      </c>
      <c r="E176" s="125"/>
      <c r="F176" s="124">
        <f t="shared" si="54"/>
        <v>1915718.12</v>
      </c>
      <c r="G176" s="125"/>
      <c r="H176" s="125"/>
      <c r="I176" s="126"/>
      <c r="J176" s="125"/>
      <c r="K176" s="125"/>
      <c r="L176" s="125"/>
      <c r="M176" s="125"/>
      <c r="N176" s="125">
        <v>1875028.78</v>
      </c>
      <c r="O176" s="125"/>
      <c r="P176" s="125">
        <v>40689.34</v>
      </c>
      <c r="Q176" s="125"/>
    </row>
    <row r="177" ht="14.25">
      <c r="Q177" s="29"/>
    </row>
    <row r="178" ht="15" hidden="1" thickBot="1">
      <c r="Q178" s="29"/>
    </row>
    <row r="179" spans="2:8" ht="48" customHeight="1" hidden="1" thickBot="1" thickTop="1">
      <c r="B179" s="181"/>
      <c r="C179" s="219"/>
      <c r="D179" s="220"/>
      <c r="E179" s="220"/>
      <c r="F179" s="217" t="s">
        <v>232</v>
      </c>
      <c r="G179" s="217"/>
      <c r="H179" s="218"/>
    </row>
    <row r="180" spans="3:8" ht="3.75" customHeight="1" hidden="1" thickBot="1" thickTop="1">
      <c r="C180" s="220"/>
      <c r="D180" s="220"/>
      <c r="E180" s="220"/>
      <c r="F180" s="221"/>
      <c r="G180" s="221"/>
      <c r="H180" s="221"/>
    </row>
    <row r="181" spans="3:8" ht="15" hidden="1" thickTop="1">
      <c r="C181" s="213" t="s">
        <v>197</v>
      </c>
      <c r="D181" s="214"/>
      <c r="E181" s="214"/>
      <c r="F181" s="215" t="s">
        <v>250</v>
      </c>
      <c r="G181" s="215"/>
      <c r="H181" s="216"/>
    </row>
    <row r="182" spans="3:8" ht="14.25" hidden="1">
      <c r="C182" s="203" t="s">
        <v>198</v>
      </c>
      <c r="D182" s="204"/>
      <c r="E182" s="204"/>
      <c r="F182" s="211">
        <v>45356</v>
      </c>
      <c r="G182" s="211"/>
      <c r="H182" s="212"/>
    </row>
    <row r="183" spans="3:8" ht="14.25" hidden="1">
      <c r="C183" s="203" t="s">
        <v>199</v>
      </c>
      <c r="D183" s="204"/>
      <c r="E183" s="204"/>
      <c r="F183" s="205" t="s">
        <v>248</v>
      </c>
      <c r="G183" s="205"/>
      <c r="H183" s="206"/>
    </row>
    <row r="184" spans="3:8" ht="14.25" hidden="1">
      <c r="C184" s="203" t="s">
        <v>200</v>
      </c>
      <c r="D184" s="204"/>
      <c r="E184" s="204"/>
      <c r="F184" s="205" t="s">
        <v>247</v>
      </c>
      <c r="G184" s="205"/>
      <c r="H184" s="206"/>
    </row>
    <row r="185" spans="3:8" ht="14.25" hidden="1">
      <c r="C185" s="203" t="s">
        <v>201</v>
      </c>
      <c r="D185" s="204"/>
      <c r="E185" s="204"/>
      <c r="F185" s="205" t="s">
        <v>246</v>
      </c>
      <c r="G185" s="205"/>
      <c r="H185" s="206"/>
    </row>
    <row r="186" spans="3:8" ht="14.25" hidden="1">
      <c r="C186" s="203" t="s">
        <v>202</v>
      </c>
      <c r="D186" s="204"/>
      <c r="E186" s="204"/>
      <c r="F186" s="211">
        <v>45119</v>
      </c>
      <c r="G186" s="211"/>
      <c r="H186" s="212"/>
    </row>
    <row r="187" spans="3:8" ht="14.25" hidden="1">
      <c r="C187" s="203" t="s">
        <v>203</v>
      </c>
      <c r="D187" s="204"/>
      <c r="E187" s="204"/>
      <c r="F187" s="211">
        <v>45569</v>
      </c>
      <c r="G187" s="211"/>
      <c r="H187" s="212"/>
    </row>
    <row r="188" spans="3:8" ht="14.25" hidden="1">
      <c r="C188" s="203" t="s">
        <v>204</v>
      </c>
      <c r="D188" s="204"/>
      <c r="E188" s="204"/>
      <c r="F188" s="205" t="s">
        <v>249</v>
      </c>
      <c r="G188" s="205"/>
      <c r="H188" s="206"/>
    </row>
    <row r="189" spans="3:8" ht="15" hidden="1" thickBot="1">
      <c r="C189" s="207" t="s">
        <v>205</v>
      </c>
      <c r="D189" s="208"/>
      <c r="E189" s="208"/>
      <c r="F189" s="209"/>
      <c r="G189" s="209"/>
      <c r="H189" s="210"/>
    </row>
    <row r="190" spans="3:8" ht="3.75" customHeight="1" hidden="1">
      <c r="C190" s="201"/>
      <c r="D190" s="201"/>
      <c r="E190" s="201"/>
      <c r="F190" s="202"/>
      <c r="G190" s="202"/>
      <c r="H190" s="202"/>
    </row>
    <row r="191" spans="3:8" ht="15" hidden="1" thickTop="1">
      <c r="C191" s="213" t="s">
        <v>197</v>
      </c>
      <c r="D191" s="214"/>
      <c r="E191" s="214"/>
      <c r="F191" s="215" t="s">
        <v>250</v>
      </c>
      <c r="G191" s="215"/>
      <c r="H191" s="216"/>
    </row>
    <row r="192" spans="3:8" ht="14.25" hidden="1">
      <c r="C192" s="203" t="s">
        <v>198</v>
      </c>
      <c r="D192" s="204"/>
      <c r="E192" s="204"/>
      <c r="F192" s="211">
        <v>45356</v>
      </c>
      <c r="G192" s="211"/>
      <c r="H192" s="212"/>
    </row>
    <row r="193" spans="3:8" ht="14.25" hidden="1">
      <c r="C193" s="203" t="s">
        <v>199</v>
      </c>
      <c r="D193" s="204"/>
      <c r="E193" s="204"/>
      <c r="F193" s="205" t="s">
        <v>248</v>
      </c>
      <c r="G193" s="205"/>
      <c r="H193" s="206"/>
    </row>
    <row r="194" spans="3:8" ht="14.25" hidden="1">
      <c r="C194" s="203" t="s">
        <v>200</v>
      </c>
      <c r="D194" s="204"/>
      <c r="E194" s="204"/>
      <c r="F194" s="205" t="s">
        <v>247</v>
      </c>
      <c r="G194" s="205"/>
      <c r="H194" s="206"/>
    </row>
    <row r="195" spans="3:8" ht="14.25" hidden="1">
      <c r="C195" s="203" t="s">
        <v>201</v>
      </c>
      <c r="D195" s="204"/>
      <c r="E195" s="204"/>
      <c r="F195" s="205" t="s">
        <v>246</v>
      </c>
      <c r="G195" s="205"/>
      <c r="H195" s="206"/>
    </row>
    <row r="196" spans="3:8" ht="14.25" hidden="1">
      <c r="C196" s="203" t="s">
        <v>202</v>
      </c>
      <c r="D196" s="204"/>
      <c r="E196" s="204"/>
      <c r="F196" s="211">
        <v>45119</v>
      </c>
      <c r="G196" s="211"/>
      <c r="H196" s="212"/>
    </row>
    <row r="197" spans="3:8" ht="14.25" hidden="1">
      <c r="C197" s="203" t="s">
        <v>203</v>
      </c>
      <c r="D197" s="204"/>
      <c r="E197" s="204"/>
      <c r="F197" s="211">
        <v>45569</v>
      </c>
      <c r="G197" s="211"/>
      <c r="H197" s="212"/>
    </row>
    <row r="198" spans="3:8" ht="14.25" hidden="1">
      <c r="C198" s="203" t="s">
        <v>204</v>
      </c>
      <c r="D198" s="204"/>
      <c r="E198" s="204"/>
      <c r="F198" s="205" t="s">
        <v>249</v>
      </c>
      <c r="G198" s="205"/>
      <c r="H198" s="206"/>
    </row>
    <row r="199" spans="3:8" ht="15" hidden="1" thickBot="1">
      <c r="C199" s="207" t="s">
        <v>205</v>
      </c>
      <c r="D199" s="208"/>
      <c r="E199" s="208"/>
      <c r="F199" s="209"/>
      <c r="G199" s="209"/>
      <c r="H199" s="210"/>
    </row>
    <row r="200" spans="3:8" ht="3.75" customHeight="1" hidden="1">
      <c r="C200" s="201"/>
      <c r="D200" s="201"/>
      <c r="E200" s="201"/>
      <c r="F200" s="202"/>
      <c r="G200" s="202"/>
      <c r="H200" s="202"/>
    </row>
    <row r="201" spans="3:8" ht="15" hidden="1" thickTop="1">
      <c r="C201" s="213" t="s">
        <v>197</v>
      </c>
      <c r="D201" s="214"/>
      <c r="E201" s="214"/>
      <c r="F201" s="215" t="s">
        <v>254</v>
      </c>
      <c r="G201" s="215"/>
      <c r="H201" s="216"/>
    </row>
    <row r="202" spans="3:8" ht="14.25" hidden="1">
      <c r="C202" s="203" t="s">
        <v>198</v>
      </c>
      <c r="D202" s="204"/>
      <c r="E202" s="204"/>
      <c r="F202" s="211">
        <v>45372</v>
      </c>
      <c r="G202" s="211"/>
      <c r="H202" s="212"/>
    </row>
    <row r="203" spans="3:8" ht="14.25" hidden="1">
      <c r="C203" s="203" t="s">
        <v>199</v>
      </c>
      <c r="D203" s="204"/>
      <c r="E203" s="204"/>
      <c r="F203" s="205" t="s">
        <v>252</v>
      </c>
      <c r="G203" s="205"/>
      <c r="H203" s="206"/>
    </row>
    <row r="204" spans="3:8" ht="14.25" hidden="1">
      <c r="C204" s="203" t="s">
        <v>200</v>
      </c>
      <c r="D204" s="204"/>
      <c r="E204" s="204"/>
      <c r="F204" s="205" t="s">
        <v>247</v>
      </c>
      <c r="G204" s="205"/>
      <c r="H204" s="206"/>
    </row>
    <row r="205" spans="3:8" ht="14.25" hidden="1">
      <c r="C205" s="203" t="s">
        <v>201</v>
      </c>
      <c r="D205" s="204"/>
      <c r="E205" s="204"/>
      <c r="F205" s="205" t="s">
        <v>251</v>
      </c>
      <c r="G205" s="205"/>
      <c r="H205" s="206"/>
    </row>
    <row r="206" spans="3:8" ht="14.25" hidden="1">
      <c r="C206" s="203" t="s">
        <v>202</v>
      </c>
      <c r="D206" s="204"/>
      <c r="E206" s="204"/>
      <c r="F206" s="211">
        <v>45358</v>
      </c>
      <c r="G206" s="211"/>
      <c r="H206" s="212"/>
    </row>
    <row r="207" spans="3:8" ht="14.25" hidden="1">
      <c r="C207" s="203" t="s">
        <v>203</v>
      </c>
      <c r="D207" s="204"/>
      <c r="E207" s="204"/>
      <c r="F207" s="211">
        <v>45808</v>
      </c>
      <c r="G207" s="211"/>
      <c r="H207" s="212"/>
    </row>
    <row r="208" spans="3:8" ht="14.25" hidden="1">
      <c r="C208" s="203" t="s">
        <v>204</v>
      </c>
      <c r="D208" s="204"/>
      <c r="E208" s="204"/>
      <c r="F208" s="205" t="s">
        <v>253</v>
      </c>
      <c r="G208" s="205"/>
      <c r="H208" s="206"/>
    </row>
    <row r="209" spans="3:8" ht="15" hidden="1" thickBot="1">
      <c r="C209" s="207" t="s">
        <v>205</v>
      </c>
      <c r="D209" s="208"/>
      <c r="E209" s="208"/>
      <c r="F209" s="209"/>
      <c r="G209" s="209"/>
      <c r="H209" s="210"/>
    </row>
    <row r="210" spans="3:8" ht="3.75" customHeight="1" hidden="1">
      <c r="C210" s="201"/>
      <c r="D210" s="201"/>
      <c r="E210" s="201"/>
      <c r="F210" s="202"/>
      <c r="G210" s="202"/>
      <c r="H210" s="202"/>
    </row>
    <row r="211" ht="14.25" hidden="1"/>
  </sheetData>
  <sheetProtection/>
  <mergeCells count="68">
    <mergeCell ref="F179:H179"/>
    <mergeCell ref="C179:E179"/>
    <mergeCell ref="C180:E180"/>
    <mergeCell ref="F180:H180"/>
    <mergeCell ref="A1:N1"/>
    <mergeCell ref="B7:N7"/>
    <mergeCell ref="F3:H3"/>
    <mergeCell ref="B6:N6"/>
    <mergeCell ref="C182:E182"/>
    <mergeCell ref="F182:H182"/>
    <mergeCell ref="C183:E183"/>
    <mergeCell ref="F183:H183"/>
    <mergeCell ref="C181:E181"/>
    <mergeCell ref="F181:H181"/>
    <mergeCell ref="C186:E186"/>
    <mergeCell ref="F186:H186"/>
    <mergeCell ref="C187:E187"/>
    <mergeCell ref="F187:H187"/>
    <mergeCell ref="C184:E184"/>
    <mergeCell ref="F184:H184"/>
    <mergeCell ref="C185:E185"/>
    <mergeCell ref="F185:H185"/>
    <mergeCell ref="C190:E190"/>
    <mergeCell ref="F190:H190"/>
    <mergeCell ref="C191:E191"/>
    <mergeCell ref="F191:H191"/>
    <mergeCell ref="C188:E188"/>
    <mergeCell ref="F188:H188"/>
    <mergeCell ref="C189:E189"/>
    <mergeCell ref="F189:H189"/>
    <mergeCell ref="C194:E194"/>
    <mergeCell ref="F194:H194"/>
    <mergeCell ref="C195:E195"/>
    <mergeCell ref="F195:H195"/>
    <mergeCell ref="C192:E192"/>
    <mergeCell ref="F192:H192"/>
    <mergeCell ref="C193:E193"/>
    <mergeCell ref="F193:H193"/>
    <mergeCell ref="C198:E198"/>
    <mergeCell ref="F198:H198"/>
    <mergeCell ref="C199:E199"/>
    <mergeCell ref="F199:H199"/>
    <mergeCell ref="C196:E196"/>
    <mergeCell ref="F196:H196"/>
    <mergeCell ref="C197:E197"/>
    <mergeCell ref="F197:H197"/>
    <mergeCell ref="C202:E202"/>
    <mergeCell ref="F202:H202"/>
    <mergeCell ref="C203:E203"/>
    <mergeCell ref="F203:H203"/>
    <mergeCell ref="C200:E200"/>
    <mergeCell ref="F200:H200"/>
    <mergeCell ref="C201:E201"/>
    <mergeCell ref="F201:H201"/>
    <mergeCell ref="C206:E206"/>
    <mergeCell ref="F206:H206"/>
    <mergeCell ref="C207:E207"/>
    <mergeCell ref="F207:H207"/>
    <mergeCell ref="C204:E204"/>
    <mergeCell ref="F204:H204"/>
    <mergeCell ref="C205:E205"/>
    <mergeCell ref="F205:H205"/>
    <mergeCell ref="C210:E210"/>
    <mergeCell ref="F210:H210"/>
    <mergeCell ref="C208:E208"/>
    <mergeCell ref="F208:H208"/>
    <mergeCell ref="C209:E209"/>
    <mergeCell ref="F209:H209"/>
  </mergeCells>
  <printOptions/>
  <pageMargins left="0.7086614173228347" right="0.7086614173228347" top="0.7480314960629921" bottom="0.7480314960629921" header="0.31496062992125984" footer="0.31496062992125984"/>
  <pageSetup blackAndWhite="1" fitToHeight="100" horizontalDpi="600" verticalDpi="600" orientation="landscape" paperSize="9" scale="47" r:id="rId2"/>
  <rowBreaks count="4" manualBreakCount="4">
    <brk id="46" max="255" man="1"/>
    <brk id="105" max="255" man="1"/>
    <brk id="134" max="255" man="1"/>
    <brk id="1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2009-02-06T14:59:28Z</dcterms:created>
  <dcterms:modified xsi:type="dcterms:W3CDTF">2024-04-11T11:40:17Z</dcterms:modified>
  <cp:category/>
  <cp:version/>
  <cp:contentType/>
  <cp:contentStatus/>
</cp:coreProperties>
</file>