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AFAC9C4-3981-462C-A787-7A78F01308AC}" xr6:coauthVersionLast="45" xr6:coauthVersionMax="45" xr10:uidLastSave="{00000000-0000-0000-0000-000000000000}"/>
  <bookViews>
    <workbookView xWindow="2652" yWindow="2652" windowWidth="17244" windowHeight="8712"/>
  </bookViews>
  <sheets>
    <sheet name="ВЕДОМСТВА" sheetId="1" r:id="rId1"/>
  </sheets>
  <definedNames>
    <definedName name="_xlnm._FilterDatabase" localSheetId="0" hidden="1">ВЕДОМСТВА!$A$1:$I$1</definedName>
    <definedName name="_xlnm.Print_Titles" localSheetId="0">ВЕДОМСТВА!$9:$9</definedName>
    <definedName name="_xlnm.Print_Area" localSheetId="0">ВЕДОМСТВА!$A$1:$I$414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6" i="1" l="1"/>
  <c r="H289" i="1"/>
  <c r="I289" i="1"/>
  <c r="G289" i="1"/>
  <c r="H285" i="1"/>
  <c r="I285" i="1"/>
  <c r="G285" i="1"/>
  <c r="G283" i="1"/>
  <c r="G254" i="1"/>
  <c r="G253" i="1" s="1"/>
  <c r="I255" i="1"/>
  <c r="H255" i="1"/>
  <c r="G255" i="1"/>
  <c r="I254" i="1"/>
  <c r="H254" i="1"/>
  <c r="H253" i="1"/>
  <c r="H257" i="1"/>
  <c r="I257" i="1"/>
  <c r="I253" i="1" s="1"/>
  <c r="G257" i="1"/>
  <c r="G224" i="1"/>
  <c r="G234" i="1"/>
  <c r="I199" i="1"/>
  <c r="H199" i="1"/>
  <c r="G199" i="1"/>
  <c r="I197" i="1"/>
  <c r="H197" i="1"/>
  <c r="G197" i="1"/>
  <c r="I195" i="1"/>
  <c r="H195" i="1"/>
  <c r="G195" i="1"/>
  <c r="H163" i="1"/>
  <c r="I163" i="1"/>
  <c r="G163" i="1"/>
  <c r="G140" i="1"/>
  <c r="G75" i="1"/>
  <c r="G42" i="1"/>
  <c r="G146" i="1"/>
  <c r="H106" i="1"/>
  <c r="I106" i="1"/>
  <c r="G106" i="1"/>
  <c r="G101" i="1"/>
  <c r="G98" i="1"/>
  <c r="G97" i="1" s="1"/>
  <c r="I99" i="1"/>
  <c r="H99" i="1"/>
  <c r="G99" i="1"/>
  <c r="H148" i="1"/>
  <c r="I148" i="1"/>
  <c r="G148" i="1"/>
  <c r="H296" i="1"/>
  <c r="I296" i="1"/>
  <c r="G296" i="1"/>
  <c r="H377" i="1"/>
  <c r="H376" i="1" s="1"/>
  <c r="H375" i="1" s="1"/>
  <c r="H374" i="1" s="1"/>
  <c r="H373" i="1" s="1"/>
  <c r="I377" i="1"/>
  <c r="I376" i="1"/>
  <c r="I375" i="1" s="1"/>
  <c r="I374" i="1" s="1"/>
  <c r="I373" i="1" s="1"/>
  <c r="G377" i="1"/>
  <c r="G376" i="1" s="1"/>
  <c r="G375" i="1" s="1"/>
  <c r="G374" i="1" s="1"/>
  <c r="G373" i="1" s="1"/>
  <c r="G121" i="1"/>
  <c r="G120" i="1"/>
  <c r="G119" i="1" s="1"/>
  <c r="G118" i="1" s="1"/>
  <c r="H397" i="1"/>
  <c r="H396" i="1"/>
  <c r="H395" i="1" s="1"/>
  <c r="I397" i="1"/>
  <c r="I396" i="1" s="1"/>
  <c r="I395" i="1" s="1"/>
  <c r="G397" i="1"/>
  <c r="G396" i="1"/>
  <c r="G395" i="1" s="1"/>
  <c r="G334" i="1"/>
  <c r="G338" i="1"/>
  <c r="G333" i="1"/>
  <c r="G341" i="1"/>
  <c r="H341" i="1"/>
  <c r="I341" i="1"/>
  <c r="G281" i="1"/>
  <c r="G193" i="1"/>
  <c r="G416" i="1"/>
  <c r="H175" i="1"/>
  <c r="I175" i="1"/>
  <c r="G175" i="1"/>
  <c r="G16" i="1"/>
  <c r="G15" i="1" s="1"/>
  <c r="H16" i="1"/>
  <c r="H15" i="1" s="1"/>
  <c r="I16" i="1"/>
  <c r="I15" i="1" s="1"/>
  <c r="G21" i="1"/>
  <c r="H21" i="1"/>
  <c r="I21" i="1"/>
  <c r="G25" i="1"/>
  <c r="H25" i="1"/>
  <c r="I25" i="1"/>
  <c r="G28" i="1"/>
  <c r="H28" i="1"/>
  <c r="I28" i="1"/>
  <c r="G31" i="1"/>
  <c r="G30" i="1"/>
  <c r="H31" i="1"/>
  <c r="H30" i="1"/>
  <c r="I31" i="1"/>
  <c r="I30" i="1"/>
  <c r="G33" i="1"/>
  <c r="G32" i="1"/>
  <c r="H33" i="1"/>
  <c r="H32" i="1"/>
  <c r="I33" i="1"/>
  <c r="I32" i="1"/>
  <c r="G36" i="1"/>
  <c r="G35" i="1"/>
  <c r="H36" i="1"/>
  <c r="H35" i="1"/>
  <c r="I36" i="1"/>
  <c r="I35" i="1"/>
  <c r="G37" i="1"/>
  <c r="H37" i="1"/>
  <c r="I37" i="1"/>
  <c r="H42" i="1"/>
  <c r="I42" i="1"/>
  <c r="G47" i="1"/>
  <c r="H47" i="1"/>
  <c r="I47" i="1"/>
  <c r="G49" i="1"/>
  <c r="H49" i="1"/>
  <c r="I49" i="1"/>
  <c r="G51" i="1"/>
  <c r="H51" i="1"/>
  <c r="I51" i="1"/>
  <c r="G53" i="1"/>
  <c r="H53" i="1"/>
  <c r="I53" i="1"/>
  <c r="G57" i="1"/>
  <c r="H57" i="1"/>
  <c r="I57" i="1"/>
  <c r="G60" i="1"/>
  <c r="H60" i="1"/>
  <c r="H56" i="1" s="1"/>
  <c r="H55" i="1" s="1"/>
  <c r="I60" i="1"/>
  <c r="G65" i="1"/>
  <c r="G64" i="1" s="1"/>
  <c r="H65" i="1"/>
  <c r="H64" i="1" s="1"/>
  <c r="I65" i="1"/>
  <c r="I64" i="1" s="1"/>
  <c r="I418" i="1" s="1"/>
  <c r="G69" i="1"/>
  <c r="G68" i="1" s="1"/>
  <c r="G67" i="1" s="1"/>
  <c r="H69" i="1"/>
  <c r="H68" i="1"/>
  <c r="H67" i="1" s="1"/>
  <c r="I69" i="1"/>
  <c r="I68" i="1" s="1"/>
  <c r="I67" i="1" s="1"/>
  <c r="G77" i="1"/>
  <c r="G74" i="1"/>
  <c r="G73" i="1" s="1"/>
  <c r="H77" i="1"/>
  <c r="H74" i="1" s="1"/>
  <c r="H73" i="1" s="1"/>
  <c r="I77" i="1"/>
  <c r="I74" i="1"/>
  <c r="I73" i="1" s="1"/>
  <c r="G81" i="1"/>
  <c r="G80" i="1" s="1"/>
  <c r="G79" i="1" s="1"/>
  <c r="H82" i="1"/>
  <c r="H81" i="1"/>
  <c r="H80" i="1" s="1"/>
  <c r="H79" i="1" s="1"/>
  <c r="I82" i="1"/>
  <c r="I81" i="1"/>
  <c r="I80" i="1" s="1"/>
  <c r="I79" i="1" s="1"/>
  <c r="G86" i="1"/>
  <c r="H86" i="1"/>
  <c r="I86" i="1"/>
  <c r="G88" i="1"/>
  <c r="H88" i="1"/>
  <c r="I88" i="1"/>
  <c r="G90" i="1"/>
  <c r="H90" i="1"/>
  <c r="I90" i="1"/>
  <c r="G95" i="1"/>
  <c r="G94" i="1" s="1"/>
  <c r="G93" i="1" s="1"/>
  <c r="H95" i="1"/>
  <c r="H94" i="1"/>
  <c r="H93" i="1" s="1"/>
  <c r="H92" i="1" s="1"/>
  <c r="I95" i="1"/>
  <c r="I94" i="1" s="1"/>
  <c r="I93" i="1" s="1"/>
  <c r="G104" i="1"/>
  <c r="G103" i="1"/>
  <c r="H104" i="1"/>
  <c r="H103" i="1" s="1"/>
  <c r="H97" i="1" s="1"/>
  <c r="I104" i="1"/>
  <c r="I103" i="1"/>
  <c r="I97" i="1" s="1"/>
  <c r="I92" i="1" s="1"/>
  <c r="G109" i="1"/>
  <c r="G108" i="1" s="1"/>
  <c r="H109" i="1"/>
  <c r="H108" i="1" s="1"/>
  <c r="I109" i="1"/>
  <c r="I108" i="1" s="1"/>
  <c r="G116" i="1"/>
  <c r="G114" i="1" s="1"/>
  <c r="G113" i="1" s="1"/>
  <c r="H116" i="1"/>
  <c r="H115" i="1"/>
  <c r="I116" i="1"/>
  <c r="I115" i="1"/>
  <c r="H121" i="1"/>
  <c r="H120" i="1"/>
  <c r="H119" i="1" s="1"/>
  <c r="H118" i="1" s="1"/>
  <c r="I121" i="1"/>
  <c r="I120" i="1"/>
  <c r="I119" i="1" s="1"/>
  <c r="I118" i="1" s="1"/>
  <c r="I126" i="1"/>
  <c r="I125" i="1"/>
  <c r="I124" i="1" s="1"/>
  <c r="G127" i="1"/>
  <c r="G126" i="1" s="1"/>
  <c r="G125" i="1" s="1"/>
  <c r="G124" i="1" s="1"/>
  <c r="H127" i="1"/>
  <c r="H126" i="1" s="1"/>
  <c r="H125" i="1" s="1"/>
  <c r="H124" i="1" s="1"/>
  <c r="G135" i="1"/>
  <c r="G134" i="1" s="1"/>
  <c r="H137" i="1"/>
  <c r="H135" i="1" s="1"/>
  <c r="H134" i="1" s="1"/>
  <c r="H133" i="1" s="1"/>
  <c r="H132" i="1" s="1"/>
  <c r="H131" i="1" s="1"/>
  <c r="I137" i="1"/>
  <c r="I135" i="1" s="1"/>
  <c r="I134" i="1" s="1"/>
  <c r="G138" i="1"/>
  <c r="H138" i="1"/>
  <c r="I138" i="1"/>
  <c r="G142" i="1"/>
  <c r="H142" i="1"/>
  <c r="I142" i="1"/>
  <c r="G144" i="1"/>
  <c r="H144" i="1"/>
  <c r="I144" i="1"/>
  <c r="G150" i="1"/>
  <c r="H150" i="1"/>
  <c r="I150" i="1"/>
  <c r="G152" i="1"/>
  <c r="H152" i="1"/>
  <c r="I152" i="1"/>
  <c r="J152" i="1"/>
  <c r="K152" i="1"/>
  <c r="L152" i="1"/>
  <c r="J156" i="1"/>
  <c r="K156" i="1"/>
  <c r="L156" i="1"/>
  <c r="J157" i="1"/>
  <c r="K157" i="1"/>
  <c r="L157" i="1"/>
  <c r="G159" i="1"/>
  <c r="G158" i="1" s="1"/>
  <c r="G157" i="1" s="1"/>
  <c r="G156" i="1" s="1"/>
  <c r="G155" i="1" s="1"/>
  <c r="H159" i="1"/>
  <c r="H158" i="1" s="1"/>
  <c r="I159" i="1"/>
  <c r="I158" i="1" s="1"/>
  <c r="G161" i="1"/>
  <c r="H161" i="1"/>
  <c r="I161" i="1"/>
  <c r="G165" i="1"/>
  <c r="H165" i="1"/>
  <c r="K33" i="1" s="1"/>
  <c r="I165" i="1"/>
  <c r="I417" i="1" s="1"/>
  <c r="I421" i="1" s="1"/>
  <c r="G167" i="1"/>
  <c r="H167" i="1"/>
  <c r="K47" i="1" s="1"/>
  <c r="I167" i="1"/>
  <c r="G169" i="1"/>
  <c r="H169" i="1"/>
  <c r="I169" i="1"/>
  <c r="G171" i="1"/>
  <c r="H171" i="1"/>
  <c r="I171" i="1"/>
  <c r="G173" i="1"/>
  <c r="H173" i="1"/>
  <c r="I173" i="1"/>
  <c r="G177" i="1"/>
  <c r="H177" i="1"/>
  <c r="I177" i="1"/>
  <c r="G179" i="1"/>
  <c r="H179" i="1"/>
  <c r="I179" i="1"/>
  <c r="G181" i="1"/>
  <c r="H181" i="1"/>
  <c r="I181" i="1"/>
  <c r="G183" i="1"/>
  <c r="H183" i="1"/>
  <c r="I183" i="1"/>
  <c r="G185" i="1"/>
  <c r="H185" i="1"/>
  <c r="I185" i="1"/>
  <c r="G187" i="1"/>
  <c r="H187" i="1"/>
  <c r="I187" i="1"/>
  <c r="G189" i="1"/>
  <c r="H189" i="1"/>
  <c r="I189" i="1"/>
  <c r="G191" i="1"/>
  <c r="K189" i="1" s="1"/>
  <c r="H191" i="1"/>
  <c r="I191" i="1"/>
  <c r="G201" i="1"/>
  <c r="H201" i="1"/>
  <c r="I201" i="1"/>
  <c r="G208" i="1"/>
  <c r="H208" i="1"/>
  <c r="I208" i="1"/>
  <c r="G210" i="1"/>
  <c r="H210" i="1"/>
  <c r="I210" i="1"/>
  <c r="G212" i="1"/>
  <c r="H212" i="1"/>
  <c r="I212" i="1"/>
  <c r="G215" i="1"/>
  <c r="G214" i="1" s="1"/>
  <c r="H215" i="1"/>
  <c r="H214" i="1" s="1"/>
  <c r="I215" i="1"/>
  <c r="I214" i="1" s="1"/>
  <c r="G222" i="1"/>
  <c r="G221" i="1" s="1"/>
  <c r="G220" i="1" s="1"/>
  <c r="G219" i="1" s="1"/>
  <c r="G218" i="1" s="1"/>
  <c r="H222" i="1"/>
  <c r="H221" i="1" s="1"/>
  <c r="H220" i="1" s="1"/>
  <c r="H219" i="1" s="1"/>
  <c r="H218" i="1" s="1"/>
  <c r="I222" i="1"/>
  <c r="I221" i="1" s="1"/>
  <c r="G226" i="1"/>
  <c r="H226" i="1"/>
  <c r="I226" i="1"/>
  <c r="I220" i="1" s="1"/>
  <c r="I219" i="1" s="1"/>
  <c r="I218" i="1" s="1"/>
  <c r="G228" i="1"/>
  <c r="H228" i="1"/>
  <c r="I228" i="1"/>
  <c r="G232" i="1"/>
  <c r="G231" i="1" s="1"/>
  <c r="G230" i="1" s="1"/>
  <c r="H232" i="1"/>
  <c r="H231" i="1" s="1"/>
  <c r="H230" i="1"/>
  <c r="I232" i="1"/>
  <c r="I231" i="1"/>
  <c r="I230" i="1" s="1"/>
  <c r="G236" i="1"/>
  <c r="H236" i="1"/>
  <c r="I236" i="1"/>
  <c r="G238" i="1"/>
  <c r="H238" i="1"/>
  <c r="I238" i="1"/>
  <c r="G240" i="1"/>
  <c r="H240" i="1"/>
  <c r="I240" i="1"/>
  <c r="G242" i="1"/>
  <c r="H242" i="1"/>
  <c r="I242" i="1"/>
  <c r="G247" i="1"/>
  <c r="G246" i="1" s="1"/>
  <c r="H247" i="1"/>
  <c r="H246" i="1" s="1"/>
  <c r="I247" i="1"/>
  <c r="I246" i="1" s="1"/>
  <c r="G251" i="1"/>
  <c r="G250" i="1" s="1"/>
  <c r="G249" i="1" s="1"/>
  <c r="G245" i="1" s="1"/>
  <c r="H251" i="1"/>
  <c r="H250" i="1" s="1"/>
  <c r="H249" i="1"/>
  <c r="I251" i="1"/>
  <c r="I250" i="1"/>
  <c r="I249" i="1" s="1"/>
  <c r="I245" i="1" s="1"/>
  <c r="G260" i="1"/>
  <c r="H260" i="1"/>
  <c r="I260" i="1"/>
  <c r="G262" i="1"/>
  <c r="H262" i="1"/>
  <c r="I262" i="1"/>
  <c r="G266" i="1"/>
  <c r="H266" i="1"/>
  <c r="I266" i="1"/>
  <c r="G269" i="1"/>
  <c r="H269" i="1"/>
  <c r="H265" i="1" s="1"/>
  <c r="H264" i="1"/>
  <c r="H259" i="1" s="1"/>
  <c r="I269" i="1"/>
  <c r="G277" i="1"/>
  <c r="H277" i="1"/>
  <c r="I277" i="1"/>
  <c r="G279" i="1"/>
  <c r="H279" i="1"/>
  <c r="I279" i="1"/>
  <c r="I276" i="1" s="1"/>
  <c r="G287" i="1"/>
  <c r="H287" i="1"/>
  <c r="I287" i="1"/>
  <c r="I275" i="1" s="1"/>
  <c r="I274" i="1" s="1"/>
  <c r="I273" i="1" s="1"/>
  <c r="I272" i="1" s="1"/>
  <c r="G291" i="1"/>
  <c r="H291" i="1"/>
  <c r="I291" i="1"/>
  <c r="G293" i="1"/>
  <c r="H293" i="1"/>
  <c r="I293" i="1"/>
  <c r="G295" i="1"/>
  <c r="H295" i="1"/>
  <c r="I295" i="1"/>
  <c r="G299" i="1"/>
  <c r="G302" i="1"/>
  <c r="G301" i="1"/>
  <c r="H302" i="1"/>
  <c r="H301" i="1"/>
  <c r="I302" i="1"/>
  <c r="I301" i="1"/>
  <c r="G309" i="1"/>
  <c r="G308" i="1"/>
  <c r="G307" i="1" s="1"/>
  <c r="G306" i="1" s="1"/>
  <c r="G305" i="1" s="1"/>
  <c r="H309" i="1"/>
  <c r="H308" i="1"/>
  <c r="H307" i="1" s="1"/>
  <c r="H306" i="1"/>
  <c r="I309" i="1"/>
  <c r="I308" i="1"/>
  <c r="I307" i="1" s="1"/>
  <c r="I306" i="1" s="1"/>
  <c r="G314" i="1"/>
  <c r="G313" i="1"/>
  <c r="G312" i="1" s="1"/>
  <c r="G311" i="1"/>
  <c r="G320" i="1"/>
  <c r="G318" i="1"/>
  <c r="G319" i="1" s="1"/>
  <c r="H320" i="1"/>
  <c r="H318" i="1" s="1"/>
  <c r="I320" i="1"/>
  <c r="I318" i="1" s="1"/>
  <c r="I319" i="1" s="1"/>
  <c r="G324" i="1"/>
  <c r="H324" i="1"/>
  <c r="I324" i="1"/>
  <c r="G328" i="1"/>
  <c r="G326" i="1" s="1"/>
  <c r="G323" i="1"/>
  <c r="G322" i="1" s="1"/>
  <c r="H328" i="1"/>
  <c r="H326" i="1" s="1"/>
  <c r="I328" i="1"/>
  <c r="I326" i="1" s="1"/>
  <c r="I323" i="1" s="1"/>
  <c r="I322" i="1" s="1"/>
  <c r="G343" i="1"/>
  <c r="H343" i="1"/>
  <c r="I343" i="1"/>
  <c r="H348" i="1"/>
  <c r="I348" i="1"/>
  <c r="G350" i="1"/>
  <c r="G348" i="1"/>
  <c r="G347" i="1" s="1"/>
  <c r="G346" i="1"/>
  <c r="G351" i="1"/>
  <c r="H351" i="1"/>
  <c r="H347" i="1" s="1"/>
  <c r="H346" i="1" s="1"/>
  <c r="H345" i="1" s="1"/>
  <c r="I351" i="1"/>
  <c r="I347" i="1"/>
  <c r="I346" i="1" s="1"/>
  <c r="G356" i="1"/>
  <c r="G355" i="1" s="1"/>
  <c r="G354" i="1"/>
  <c r="H356" i="1"/>
  <c r="H355" i="1"/>
  <c r="H354" i="1" s="1"/>
  <c r="I356" i="1"/>
  <c r="I355" i="1" s="1"/>
  <c r="I354" i="1"/>
  <c r="G365" i="1"/>
  <c r="H365" i="1"/>
  <c r="I365" i="1"/>
  <c r="G368" i="1"/>
  <c r="G364" i="1" s="1"/>
  <c r="G363" i="1" s="1"/>
  <c r="G362" i="1" s="1"/>
  <c r="H368" i="1"/>
  <c r="I368" i="1"/>
  <c r="I364" i="1" s="1"/>
  <c r="I363" i="1" s="1"/>
  <c r="I362" i="1" s="1"/>
  <c r="I361" i="1" s="1"/>
  <c r="G371" i="1"/>
  <c r="G370" i="1"/>
  <c r="H371" i="1"/>
  <c r="H370" i="1"/>
  <c r="I371" i="1"/>
  <c r="I370" i="1"/>
  <c r="G382" i="1"/>
  <c r="G381" i="1"/>
  <c r="G380" i="1" s="1"/>
  <c r="G379" i="1" s="1"/>
  <c r="H382" i="1"/>
  <c r="H381" i="1"/>
  <c r="H380" i="1" s="1"/>
  <c r="H379" i="1"/>
  <c r="I382" i="1"/>
  <c r="I381" i="1"/>
  <c r="I380" i="1" s="1"/>
  <c r="H386" i="1"/>
  <c r="H385" i="1" s="1"/>
  <c r="I386" i="1"/>
  <c r="I385" i="1" s="1"/>
  <c r="G393" i="1"/>
  <c r="G392" i="1" s="1"/>
  <c r="G391" i="1"/>
  <c r="G390" i="1" s="1"/>
  <c r="G389" i="1" s="1"/>
  <c r="H393" i="1"/>
  <c r="H392" i="1"/>
  <c r="H391" i="1" s="1"/>
  <c r="H390" i="1"/>
  <c r="H389" i="1" s="1"/>
  <c r="I393" i="1"/>
  <c r="I392" i="1" s="1"/>
  <c r="I391" i="1"/>
  <c r="I390" i="1" s="1"/>
  <c r="I389" i="1" s="1"/>
  <c r="G404" i="1"/>
  <c r="G403" i="1"/>
  <c r="H404" i="1"/>
  <c r="H403" i="1"/>
  <c r="H401" i="1" s="1"/>
  <c r="H400" i="1"/>
  <c r="I404" i="1"/>
  <c r="I403" i="1"/>
  <c r="I401" i="1" s="1"/>
  <c r="I400" i="1" s="1"/>
  <c r="G410" i="1"/>
  <c r="G409" i="1"/>
  <c r="G408" i="1" s="1"/>
  <c r="G407" i="1" s="1"/>
  <c r="G406" i="1" s="1"/>
  <c r="H410" i="1"/>
  <c r="H409" i="1" s="1"/>
  <c r="H408" i="1" s="1"/>
  <c r="H407" i="1" s="1"/>
  <c r="H406" i="1" s="1"/>
  <c r="I410" i="1"/>
  <c r="I409" i="1"/>
  <c r="I408" i="1" s="1"/>
  <c r="I407" i="1" s="1"/>
  <c r="I406" i="1" s="1"/>
  <c r="H416" i="1"/>
  <c r="I416" i="1"/>
  <c r="L33" i="1"/>
  <c r="H85" i="1"/>
  <c r="H84" i="1"/>
  <c r="H83" i="1" s="1"/>
  <c r="G340" i="1"/>
  <c r="G332" i="1" s="1"/>
  <c r="G331" i="1" s="1"/>
  <c r="G330" i="1" s="1"/>
  <c r="L138" i="1"/>
  <c r="H20" i="1"/>
  <c r="H19" i="1" s="1"/>
  <c r="H18" i="1" s="1"/>
  <c r="H13" i="1" s="1"/>
  <c r="G276" i="1"/>
  <c r="I265" i="1"/>
  <c r="I264" i="1"/>
  <c r="I259" i="1" s="1"/>
  <c r="I207" i="1"/>
  <c r="H207" i="1"/>
  <c r="G56" i="1"/>
  <c r="G55" i="1"/>
  <c r="K410" i="1"/>
  <c r="I20" i="1"/>
  <c r="I19" i="1" s="1"/>
  <c r="I18" i="1" s="1"/>
  <c r="I340" i="1"/>
  <c r="I332" i="1"/>
  <c r="I331" i="1" s="1"/>
  <c r="I330" i="1" s="1"/>
  <c r="K138" i="1"/>
  <c r="J414" i="1"/>
  <c r="J413" i="1"/>
  <c r="K413" i="1"/>
  <c r="L413" i="1"/>
  <c r="H402" i="1"/>
  <c r="G401" i="1"/>
  <c r="G400" i="1"/>
  <c r="G402" i="1"/>
  <c r="G207" i="1"/>
  <c r="I85" i="1"/>
  <c r="I84" i="1"/>
  <c r="I83" i="1" s="1"/>
  <c r="I56" i="1"/>
  <c r="I55" i="1"/>
  <c r="G85" i="1"/>
  <c r="G84" i="1"/>
  <c r="G83" i="1" s="1"/>
  <c r="G72" i="1" s="1"/>
  <c r="I345" i="1"/>
  <c r="H323" i="1"/>
  <c r="H322" i="1"/>
  <c r="H276" i="1"/>
  <c r="H275" i="1"/>
  <c r="H274" i="1" s="1"/>
  <c r="H273" i="1" s="1"/>
  <c r="H272" i="1" s="1"/>
  <c r="L410" i="1"/>
  <c r="H41" i="1"/>
  <c r="H40" i="1"/>
  <c r="H39" i="1" s="1"/>
  <c r="I41" i="1"/>
  <c r="I40" i="1" s="1"/>
  <c r="I39" i="1" s="1"/>
  <c r="M138" i="1"/>
  <c r="H340" i="1"/>
  <c r="H332" i="1" s="1"/>
  <c r="H331" i="1" s="1"/>
  <c r="H330" i="1" s="1"/>
  <c r="H418" i="1" s="1"/>
  <c r="G41" i="1"/>
  <c r="G40" i="1" s="1"/>
  <c r="G39" i="1" s="1"/>
  <c r="I133" i="1"/>
  <c r="I132" i="1" s="1"/>
  <c r="I131" i="1" s="1"/>
  <c r="G133" i="1"/>
  <c r="I379" i="1"/>
  <c r="H319" i="1"/>
  <c r="H317" i="1"/>
  <c r="G265" i="1"/>
  <c r="G264" i="1"/>
  <c r="G259" i="1" s="1"/>
  <c r="L47" i="1"/>
  <c r="H364" i="1"/>
  <c r="H363" i="1" s="1"/>
  <c r="H362" i="1" s="1"/>
  <c r="H361" i="1" s="1"/>
  <c r="H360" i="1" s="1"/>
  <c r="J47" i="1"/>
  <c r="J380" i="1"/>
  <c r="J33" i="1"/>
  <c r="G132" i="1"/>
  <c r="G131" i="1" s="1"/>
  <c r="G20" i="1"/>
  <c r="G19" i="1" s="1"/>
  <c r="G18" i="1" s="1"/>
  <c r="G13" i="1" s="1"/>
  <c r="G275" i="1"/>
  <c r="G274" i="1" s="1"/>
  <c r="G273" i="1" s="1"/>
  <c r="G272" i="1" s="1"/>
  <c r="G115" i="1"/>
  <c r="I157" i="1"/>
  <c r="H157" i="1"/>
  <c r="H156" i="1" s="1"/>
  <c r="H155" i="1" s="1"/>
  <c r="H130" i="1" s="1"/>
  <c r="H245" i="1"/>
  <c r="G92" i="1"/>
  <c r="I156" i="1"/>
  <c r="I155" i="1" s="1"/>
  <c r="I130" i="1" s="1"/>
  <c r="G112" i="1"/>
  <c r="I63" i="1"/>
  <c r="I62" i="1" s="1"/>
  <c r="G63" i="1"/>
  <c r="G62" i="1" s="1"/>
  <c r="H63" i="1"/>
  <c r="H62" i="1" s="1"/>
  <c r="G417" i="1"/>
  <c r="H114" i="1"/>
  <c r="H113" i="1"/>
  <c r="H112" i="1" s="1"/>
  <c r="I114" i="1"/>
  <c r="I113" i="1" s="1"/>
  <c r="I112" i="1" s="1"/>
  <c r="G345" i="1"/>
  <c r="G317" i="1"/>
  <c r="I360" i="1" l="1"/>
  <c r="G361" i="1"/>
  <c r="G360" i="1" s="1"/>
  <c r="G130" i="1"/>
  <c r="G418" i="1"/>
  <c r="G421" i="1" s="1"/>
  <c r="G11" i="1"/>
  <c r="G413" i="1" s="1"/>
  <c r="G423" i="1" s="1"/>
  <c r="I72" i="1"/>
  <c r="I13" i="1"/>
  <c r="H72" i="1"/>
  <c r="H305" i="1"/>
  <c r="H11" i="1" s="1"/>
  <c r="H413" i="1" s="1"/>
  <c r="H423" i="1" s="1"/>
  <c r="I402" i="1"/>
  <c r="H417" i="1"/>
  <c r="H421" i="1" s="1"/>
  <c r="L411" i="1"/>
  <c r="I317" i="1"/>
  <c r="I305" i="1" s="1"/>
  <c r="K411" i="1"/>
  <c r="I11" i="1" l="1"/>
  <c r="I413" i="1" s="1"/>
  <c r="I423" i="1" s="1"/>
</calcChain>
</file>

<file path=xl/sharedStrings.xml><?xml version="1.0" encoding="utf-8"?>
<sst xmlns="http://schemas.openxmlformats.org/spreadsheetml/2006/main" count="1805" uniqueCount="410">
  <si>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</si>
  <si>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</si>
  <si>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</si>
  <si>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</si>
  <si>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</si>
  <si>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</si>
  <si>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</si>
  <si>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</si>
  <si>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</si>
  <si>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</si>
  <si>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</si>
  <si>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</si>
  <si>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</si>
  <si>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</si>
  <si>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</si>
  <si>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</si>
  <si>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</si>
  <si>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</si>
  <si>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</si>
  <si>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</si>
  <si>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</si>
  <si>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</si>
  <si>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</si>
  <si>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</si>
  <si>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</si>
  <si>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</si>
  <si>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</si>
  <si>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</si>
  <si>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</si>
  <si>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</si>
  <si>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</si>
  <si>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</si>
  <si>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</si>
  <si>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</si>
  <si>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</si>
  <si>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</si>
  <si>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</si>
  <si>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</si>
  <si>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</si>
  <si>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</si>
  <si>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>Национальная оборона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</si>
  <si>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</si>
  <si>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</si>
  <si>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</si>
  <si>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</si>
  <si>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</si>
  <si>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</si>
  <si>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</si>
  <si>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</si>
  <si>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</si>
  <si>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</si>
  <si>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</si>
  <si>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</si>
  <si>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</si>
  <si>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</si>
  <si>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</si>
  <si>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</si>
  <si>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</si>
  <si>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</si>
  <si>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</si>
  <si>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</si>
  <si>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</si>
  <si>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</si>
  <si>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</si>
  <si>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</si>
  <si>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</si>
  <si>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</si>
  <si>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</si>
  <si>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</si>
  <si>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</si>
  <si>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</si>
  <si>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</si>
  <si>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</si>
  <si>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</si>
  <si>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</si>
  <si>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</si>
  <si>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</si>
  <si>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</si>
  <si>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</si>
  <si>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</si>
  <si>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</si>
  <si>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</si>
  <si>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</si>
  <si>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</si>
  <si>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</si>
  <si>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</si>
  <si>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</si>
  <si>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</si>
  <si>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</si>
  <si>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</si>
  <si>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</si>
  <si>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</si>
  <si>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</si>
  <si>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</si>
  <si>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</si>
  <si>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</si>
  <si>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</si>
  <si>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</si>
  <si>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410</t>
  </si>
  <si>
    <t>Бюджетные инвестиции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</si>
  <si>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</si>
  <si>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</si>
  <si>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</si>
  <si>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Субсидии на софинансирование расходов муниципальных учреждений по приобретению коммунальных услуг</t>
  </si>
  <si>
    <t>Стипендии</t>
  </si>
  <si>
    <t>340</t>
  </si>
  <si>
    <t>ЦС</t>
  </si>
  <si>
    <t>Вед</t>
  </si>
  <si>
    <t>70 0  00 01000</t>
  </si>
  <si>
    <t>72 0 00 00000</t>
  </si>
  <si>
    <t>72 2 00 00000</t>
  </si>
  <si>
    <t>82 0 00 00000</t>
  </si>
  <si>
    <t>73 0 00 00000</t>
  </si>
  <si>
    <t>73 1 00 00000</t>
  </si>
  <si>
    <t>75 0 00 00000</t>
  </si>
  <si>
    <t>79 1 00 00000</t>
  </si>
  <si>
    <t>79 0 00 00000</t>
  </si>
  <si>
    <t>79 2 00 00000</t>
  </si>
  <si>
    <t>79 3 00 00000</t>
  </si>
  <si>
    <t>80 0 00 01000</t>
  </si>
  <si>
    <t>81 0 00 02000</t>
  </si>
  <si>
    <t>72 1 00 00000</t>
  </si>
  <si>
    <t>77 1 00 00000</t>
  </si>
  <si>
    <t>77 0 00 00000</t>
  </si>
  <si>
    <t>77 2 00 00000</t>
  </si>
  <si>
    <t>76 0 00 00000</t>
  </si>
  <si>
    <t>76 1 00 00000</t>
  </si>
  <si>
    <t>Жилищно-коммунальное хозяйство</t>
  </si>
  <si>
    <t>Жилищное хозяйство</t>
  </si>
  <si>
    <t>86 0 00 00000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</si>
  <si>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</si>
  <si>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</si>
  <si>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</si>
  <si>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 к решению Думы муниципального района   </t>
  </si>
  <si>
    <t xml:space="preserve">  </t>
  </si>
  <si>
    <t>Сумма (тыс. рублей)</t>
  </si>
  <si>
    <t>88 0  00 00000</t>
  </si>
  <si>
    <t>76 2 00 00000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</si>
  <si>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</si>
  <si>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</si>
  <si>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</si>
  <si>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</si>
  <si>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90 0 00 00000</t>
  </si>
  <si>
    <t>90 1 00 00000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</si>
  <si>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</si>
  <si>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</si>
  <si>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</si>
  <si>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</si>
  <si>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</si>
  <si>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74 0 00 00000</t>
  </si>
  <si>
    <t>Мероприятия по предупреждению чрезвычайных ситуаций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</si>
  <si>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</si>
  <si>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</si>
  <si>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Судебная система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</si>
  <si>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</si>
  <si>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</si>
  <si>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</si>
  <si>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</si>
  <si>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</si>
  <si>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</si>
  <si>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</si>
  <si>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</si>
  <si>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</si>
  <si>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</si>
  <si>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</si>
  <si>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</si>
  <si>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</si>
  <si>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</si>
  <si>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</si>
  <si>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</si>
  <si>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</si>
  <si>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</si>
  <si>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</si>
  <si>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</si>
  <si>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</si>
  <si>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</si>
  <si>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</si>
  <si>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</si>
  <si>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</si>
  <si>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</si>
  <si>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</si>
  <si>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Муниципальная программа «Развитие агропромышленного комплекса Шимского  муниципального района»</t>
  </si>
  <si>
    <t>82 0 00 63780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</si>
  <si>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</si>
  <si>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</si>
  <si>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77 3 00 00000</t>
  </si>
  <si>
    <t>77 4 00 00000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</si>
  <si>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</si>
  <si>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</si>
  <si>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</si>
  <si>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</si>
  <si>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</si>
  <si>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</si>
  <si>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</si>
  <si>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</si>
  <si>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</si>
  <si>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</si>
  <si>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Транспорт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</si>
  <si>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</si>
  <si>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</si>
  <si>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</si>
  <si>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</si>
  <si>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</si>
  <si>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88 0 00 99990</t>
  </si>
  <si>
    <t>77 1 00 99990</t>
  </si>
  <si>
    <t>72 2 00 01000</t>
  </si>
  <si>
    <t>72 2 00 01600</t>
  </si>
  <si>
    <t>72 2 00 S2300</t>
  </si>
  <si>
    <t>74 0 00 23730</t>
  </si>
  <si>
    <t>73 1 00 S1510</t>
  </si>
  <si>
    <t>77 1 00 01510</t>
  </si>
  <si>
    <t>77 1 00 01500</t>
  </si>
  <si>
    <t>77 1 00 S2120</t>
  </si>
  <si>
    <t>77 1 00 S2300</t>
  </si>
  <si>
    <t>77 1 00 01520</t>
  </si>
  <si>
    <t>77 1 00 S2080</t>
  </si>
  <si>
    <t>76 1 00 01540</t>
  </si>
  <si>
    <t>76 1 00 01500</t>
  </si>
  <si>
    <t>76 1 00 S2300</t>
  </si>
  <si>
    <t>77 2 00 01530</t>
  </si>
  <si>
    <t>77 2 00 01500</t>
  </si>
  <si>
    <t>77 2 00 S2120</t>
  </si>
  <si>
    <t>77 2 00 S2300</t>
  </si>
  <si>
    <t>77 2 00 72120</t>
  </si>
  <si>
    <t>77 2 00 72300</t>
  </si>
  <si>
    <t>77 2 00 63520</t>
  </si>
  <si>
    <t>90 1 00 99990</t>
  </si>
  <si>
    <t>72 1 00 62280</t>
  </si>
  <si>
    <t>77 2 00 63270</t>
  </si>
  <si>
    <t>76 1 00 01400</t>
  </si>
  <si>
    <t>76 1 00 01410</t>
  </si>
  <si>
    <t>76 1 00 01420</t>
  </si>
  <si>
    <t>76 1 00 72300</t>
  </si>
  <si>
    <t>77 1 00 70040</t>
  </si>
  <si>
    <t>77 1 00 70060</t>
  </si>
  <si>
    <t>77 1 00 70500</t>
  </si>
  <si>
    <t>77 1 00 70570</t>
  </si>
  <si>
    <t>77 1 00 70630</t>
  </si>
  <si>
    <t>77 1 00 72080</t>
  </si>
  <si>
    <t>77 1 00 72120</t>
  </si>
  <si>
    <t>77 1 00 72300</t>
  </si>
  <si>
    <t>73 1 00 71510</t>
  </si>
  <si>
    <t>87 0 00 70720</t>
  </si>
  <si>
    <t>72 2 00 72300</t>
  </si>
  <si>
    <t>72 2 00 70650</t>
  </si>
  <si>
    <t>72 2 00 70280</t>
  </si>
  <si>
    <t>72 2 00 51200</t>
  </si>
  <si>
    <t>72 2 00 70060</t>
  </si>
  <si>
    <t>75 2  00 N0821</t>
  </si>
  <si>
    <t>72 1 00 61010</t>
  </si>
  <si>
    <t>77 4 00 70010</t>
  </si>
  <si>
    <t>77 4 00 70130</t>
  </si>
  <si>
    <t>90 2 00 99990</t>
  </si>
  <si>
    <t>77 3 00 01530</t>
  </si>
  <si>
    <t>77 3 00 99990</t>
  </si>
  <si>
    <t>79 1 00  01000</t>
  </si>
  <si>
    <t>79 1 00 70280</t>
  </si>
  <si>
    <t>79 3 00 99990</t>
  </si>
  <si>
    <t>79 2 00 70280</t>
  </si>
  <si>
    <t>79 2 00 51180</t>
  </si>
  <si>
    <t>79 1 00  63900</t>
  </si>
  <si>
    <t>79 2 00 70100</t>
  </si>
  <si>
    <t>86 1 00 00000</t>
  </si>
  <si>
    <t>86 1 00 62500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</si>
  <si>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</si>
  <si>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</si>
  <si>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86 2 00 62600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</si>
  <si>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</si>
  <si>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</si>
  <si>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</si>
  <si>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</si>
  <si>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</si>
  <si>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</si>
  <si>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76 1 00 L4670</t>
  </si>
  <si>
    <t>77 1 E1 00000</t>
  </si>
  <si>
    <t>Федеральный проект "Современная школа"</t>
  </si>
  <si>
    <t>77 1 E1 70020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</si>
  <si>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</si>
  <si>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</si>
  <si>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</si>
  <si>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</si>
  <si>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</si>
  <si>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</si>
  <si>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</si>
  <si>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</si>
  <si>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92 0 00 00000</t>
  </si>
  <si>
    <t>Другие вопросы в области охраны окружающей среды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</si>
  <si>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</si>
  <si>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(муниципального) долга</t>
  </si>
  <si>
    <t>Обслуживание государственного  (муниципального) внутреннего  долга</t>
  </si>
  <si>
    <t>2024 год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</si>
  <si>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</si>
  <si>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</si>
  <si>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</si>
  <si>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77 1 00 L3041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</si>
  <si>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</si>
  <si>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77 1 E1 71370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</si>
  <si>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</si>
  <si>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E1 72330</t>
  </si>
  <si>
    <t>Федеральный проект "Цифровая образовательная среда"</t>
  </si>
  <si>
    <t>77 1 E4 00000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</si>
  <si>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</si>
  <si>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 1 E4 71380</t>
  </si>
  <si>
    <t>92 0 00 75300</t>
  </si>
  <si>
    <t>Приложение 6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</si>
  <si>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</si>
  <si>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ку</t>
  </si>
  <si>
    <t>соц под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</si>
  <si>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</si>
  <si>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</si>
  <si>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</si>
  <si>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</si>
  <si>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</si>
  <si>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собств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</si>
  <si>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</si>
  <si>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</si>
  <si>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</si>
  <si>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</si>
  <si>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Расходы на обеспечение деятельности Контрольно-счётной палаты Шимского муниципального района</t>
  </si>
  <si>
    <t>705</t>
  </si>
  <si>
    <t>Профессиональная подготовка, переподготовка и повышение квалификации</t>
  </si>
  <si>
    <t>Осуществление первичного воинского учета органами местного самоуправления поселений</t>
  </si>
  <si>
    <t>"О бюджете Шимского муниципального района</t>
  </si>
  <si>
    <t>Резервные фонды местных администраций</t>
  </si>
  <si>
    <t xml:space="preserve">Организация бесплатной перевозки обучающихся общеобразовательных организаций </t>
  </si>
  <si>
    <t>76 1 00 L5191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</si>
  <si>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</si>
  <si>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77 1 00 72380</t>
  </si>
  <si>
    <t>77 1 00 S2380</t>
  </si>
  <si>
    <t>Муниципальная программа «Охрана окружающей среды и экологической безопасности Шимского муниципального района»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</si>
  <si>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</si>
  <si>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76 2 00 62420</t>
  </si>
  <si>
    <t>Мероприятия по реализации на территории района муниципального туристского стандарта</t>
  </si>
  <si>
    <t>78 0 00 0000</t>
  </si>
  <si>
    <t>Муниципальная программа «Обеспечение экономического развития Шимского муниципального района»</t>
  </si>
  <si>
    <t>810</t>
  </si>
  <si>
    <t>Социальное обеспечение населения</t>
  </si>
  <si>
    <t>на 2023 год и на плановый период 2024 и 2025 годов"</t>
  </si>
  <si>
    <t>Ведомственная структура расходов бюджета муниципального района на 2023 год и на плановый период 2024 и 2025 годов</t>
  </si>
  <si>
    <t>2025 год</t>
  </si>
  <si>
    <t>77 1 00 77500</t>
  </si>
  <si>
    <t>Субсидии на реализацию мероприятий по модернизации школьных систем образования</t>
  </si>
  <si>
    <t>77 1 00 L7501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</si>
  <si>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</si>
  <si>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Предоставление грантов начинающим субъектам малого и среднего предпринимательства по приоритетным направлениям</t>
  </si>
  <si>
    <t>Стипендии детям, заключившим договор на целевое обучение</t>
  </si>
  <si>
    <t>Подпрограмма «Развитие малого и среднего предпринимательства в Шимском муниципальном районе»</t>
  </si>
  <si>
    <t>78 2 00 0000</t>
  </si>
  <si>
    <t>78 2 00 66100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</si>
  <si>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</si>
  <si>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</si>
  <si>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</si>
  <si>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Расходы муниципальных казенных, бюджетных и автономных учреждений на приобретение коммунальных услуг за счет средств местного бюджета</t>
  </si>
  <si>
    <t>77 2 00 L7531</t>
  </si>
  <si>
    <t>76 1 00 S7050</t>
  </si>
  <si>
    <t>Софинансирование реализации приоритетного регионального проекта "Наш выбор"</t>
  </si>
  <si>
    <t>79 2 00 61900</t>
  </si>
  <si>
    <t>540</t>
  </si>
  <si>
    <t xml:space="preserve">Иные межбюджетные трансферты
</t>
  </si>
  <si>
    <t>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Новгородской области, являющихся детьми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</t>
  </si>
  <si>
    <t>77 1 00 71640</t>
  </si>
  <si>
    <t>Софинансирование закупки и монтажа оборудования для создания "умных" спортивных площадок</t>
  </si>
  <si>
    <t>Иные межбюджетные трансферты на повышение эффективности работы народных дружинников</t>
  </si>
  <si>
    <t>77 1 00 N7501</t>
  </si>
  <si>
    <t>Субсидии на реализацию мероприятий по модернизации школьных систем образования ( сверх уровня, предусмотренного соглашением)</t>
  </si>
  <si>
    <t>77 1  00 S7501</t>
  </si>
  <si>
    <t>77 1  00 S7500</t>
  </si>
  <si>
    <t>Софинансирование субсидии на реализацию мероприятий по модернизации школьных систем образования ( сверх уровня, предусмотренного соглашением)</t>
  </si>
  <si>
    <t>76 1 00 64500</t>
  </si>
  <si>
    <t xml:space="preserve">Софинансирование  проекта "Герои Шимской земли. Создание зала Воинской Славы в п. Шимск" выданного Фондом президентских грантов </t>
  </si>
  <si>
    <t>77 2 00 63680</t>
  </si>
  <si>
    <t>Расходы на ПИР, на вынос и подключение сетей с целью закупки и монтажа оборудования для установки "умной" спортивной площадки</t>
  </si>
  <si>
    <t>Массовый спорт</t>
  </si>
  <si>
    <t>79 2 00 61920</t>
  </si>
  <si>
    <t>79 3 00 62280</t>
  </si>
  <si>
    <t>76 1 00S2200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</si>
  <si>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</si>
  <si>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Подпрограмма «Развитие торговли в Шимском муниципальном районе»</t>
  </si>
  <si>
    <t>78 1 00 0000</t>
  </si>
  <si>
    <t>Создание условий для обеспечения жителей отдаленных и (или) труднодоступных населенных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</si>
  <si>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 xml:space="preserve">78 1 00 72660 </t>
  </si>
  <si>
    <t>78 1 00 72660</t>
  </si>
  <si>
    <t>Софинансирование расходов на возмещение затрат в 2022-2023 годах за приобретение горюче-смазочных материалов юридическим лицам (за исключением государственных (муниципальных) учреждений) и индивидуальным предпринимателям для обеспечения жителей отдалённых и (или) труднодоступных населённых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</si>
  <si>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>78 1 00 S2660</t>
  </si>
  <si>
    <t>Иные межбюджетные трансферты на организацию обеспечения твердым топливом (дровами) семей граждан, призванных на военную службу по мобилизации граждан, заключивших контракт о добровольном содействии в выполнении задач, возложенных на Вооруженные Силы Российской Федерации, сотрудников, находящихся в служебной командировке в зоне действия специальной военной операции, проживающих в жилых помещениях с печным отоплением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</si>
  <si>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</si>
  <si>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78 2 00 76230</t>
  </si>
  <si>
    <t>Иные межбюджетные трансферты бюджетам муниципальных районов Новгородской области на обеспечение расходных обязательств, связанных с реализацией указа Губернатора Новгородской области от 11.10.2022 № 584 "О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семей"</t>
  </si>
  <si>
    <t>77 1 00 72670</t>
  </si>
  <si>
    <t>Субсидии на реализацию мероприятий по модернизации школьных систем образования (на выполнение работ, не включенных в перечень работ по капитальному ремонту зданий государственных и муниципальных общеобразовательных организаций, подлежащих софинансированию из федерального бюджета)</t>
  </si>
  <si>
    <t>Софинансирование субсидии на реализацию мероприятий по модернизации школьных систем образования (на выполнение работ, не включенных в перечень работ по капитальному ремонту зданий государственных и муниципальных общеобразовательных организаций, подлежащих софинансированию из федерального бюджета)</t>
  </si>
  <si>
    <t>Исполнение судебных актов</t>
  </si>
  <si>
    <t>87 0 00 65400</t>
  </si>
  <si>
    <t>Организация мероприятий при осуществлении деятельности по обращению с животными без владельцев за счет средств местного бюджета</t>
  </si>
  <si>
    <t>Реализация муниципальных проектов в рамках кластерного проекта "Область возможностей. Код успеха 53"</t>
  </si>
  <si>
    <t>77 1 00 62360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</si>
  <si>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</si>
  <si>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76 1 00 71410</t>
  </si>
  <si>
    <t>77 2 00 71410</t>
  </si>
  <si>
    <t>Мероприятия по осуществлению отдельных государственных полномочий в области увековечения памяти погибших при защите Отечества</t>
  </si>
  <si>
    <t>90 2 00 70660</t>
  </si>
  <si>
    <t>244</t>
  </si>
  <si>
    <t>Мероприятия по реализации местных инициатив в рамках приоритетного  регионального проекта "Наш выбор" за счет средств от инициативных платежей</t>
  </si>
  <si>
    <t>76 1 00 77050</t>
  </si>
  <si>
    <t>Субсидии бюджетам муниципальных районов на реализацию местных инициатив в врамках приоритетного регионального проекта "Наш выбор"</t>
  </si>
  <si>
    <t>77 6 00 00000</t>
  </si>
  <si>
    <t>77 6 00 63660</t>
  </si>
  <si>
    <t xml:space="preserve">77 2 00 71690 </t>
  </si>
  <si>
    <t>Иные межбюджетные трансферты бюджетам муниципальных районов на финансовое обеспечение мероприятий по созданию "умной" спортивной площадки</t>
  </si>
  <si>
    <t>76 1 00 67050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</si>
</sst>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9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" fontId="16" fillId="0" borderId="6">
      <alignment horizontal="center" vertical="top" shrinkToFit="1"/>
    </xf>
    <xf numFmtId="1" fontId="16" fillId="0" borderId="6">
      <alignment horizontal="center" vertical="top" shrinkToFit="1"/>
    </xf>
    <xf numFmtId="0" fontId="17" fillId="0" borderId="6">
      <alignment vertical="top" wrapText="1"/>
    </xf>
    <xf numFmtId="0" fontId="17" fillId="0" borderId="6">
      <alignment vertical="top" wrapText="1"/>
    </xf>
  </cellStyleXfs>
  <cellXfs count="122">
    <xf numFmtId="0" fontId="0" fillId="0" borderId="0" xfId="0"/>
    <xf numFmtId="174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174" fontId="2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/>
    </xf>
    <xf numFmtId="174" fontId="1" fillId="2" borderId="0" xfId="0" applyNumberFormat="1" applyFont="1" applyFill="1" applyBorder="1" applyAlignment="1">
      <alignment horizontal="right"/>
    </xf>
    <xf numFmtId="174" fontId="4" fillId="2" borderId="0" xfId="0" applyNumberFormat="1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174" fontId="9" fillId="2" borderId="0" xfId="0" applyNumberFormat="1" applyFont="1" applyFill="1"/>
    <xf numFmtId="174" fontId="0" fillId="2" borderId="0" xfId="0" applyNumberFormat="1" applyFont="1" applyFill="1" applyBorder="1"/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74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174" fontId="2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/>
    <xf numFmtId="0" fontId="11" fillId="0" borderId="0" xfId="0" applyFont="1" applyFill="1" applyAlignment="1">
      <alignment vertical="center" wrapText="1"/>
    </xf>
    <xf numFmtId="1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6" fillId="0" borderId="0" xfId="0" applyFont="1" applyFill="1"/>
    <xf numFmtId="0" fontId="8" fillId="0" borderId="0" xfId="0" applyFont="1" applyFill="1" applyAlignment="1">
      <alignment horizontal="left" wrapText="1"/>
    </xf>
    <xf numFmtId="0" fontId="11" fillId="0" borderId="0" xfId="0" applyFont="1" applyFill="1"/>
    <xf numFmtId="0" fontId="6" fillId="0" borderId="0" xfId="0" applyFont="1" applyFill="1" applyAlignment="1">
      <alignment horizontal="center" wrapText="1"/>
    </xf>
    <xf numFmtId="0" fontId="13" fillId="0" borderId="0" xfId="0" applyFont="1" applyFill="1"/>
    <xf numFmtId="0" fontId="7" fillId="0" borderId="0" xfId="0" applyFont="1" applyFill="1" applyAlignment="1">
      <alignment wrapText="1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175" fontId="0" fillId="0" borderId="0" xfId="0" applyNumberFormat="1" applyFont="1" applyBorder="1"/>
    <xf numFmtId="1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74" fontId="6" fillId="0" borderId="2" xfId="0" applyNumberFormat="1" applyFont="1" applyFill="1" applyBorder="1" applyAlignment="1">
      <alignment horizontal="center" vertical="center" wrapText="1"/>
    </xf>
    <xf numFmtId="174" fontId="6" fillId="0" borderId="3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Alignment="1">
      <alignment horizont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/>
    </xf>
    <xf numFmtId="175" fontId="6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174" fontId="4" fillId="0" borderId="0" xfId="0" applyNumberFormat="1" applyFont="1" applyFill="1" applyAlignment="1">
      <alignment horizontal="right"/>
    </xf>
    <xf numFmtId="174" fontId="0" fillId="0" borderId="0" xfId="0" applyNumberFormat="1" applyFont="1" applyFill="1" applyBorder="1"/>
    <xf numFmtId="174" fontId="14" fillId="0" borderId="0" xfId="0" applyNumberFormat="1" applyFont="1" applyFill="1" applyAlignment="1">
      <alignment horizontal="right"/>
    </xf>
    <xf numFmtId="0" fontId="0" fillId="0" borderId="0" xfId="0" applyFont="1" applyFill="1"/>
    <xf numFmtId="174" fontId="6" fillId="0" borderId="0" xfId="0" applyNumberFormat="1" applyFont="1" applyFill="1" applyAlignment="1">
      <alignment horizontal="right"/>
    </xf>
    <xf numFmtId="174" fontId="9" fillId="0" borderId="0" xfId="0" applyNumberFormat="1" applyFont="1" applyFill="1"/>
    <xf numFmtId="49" fontId="4" fillId="0" borderId="0" xfId="0" applyNumberFormat="1" applyFont="1" applyFill="1" applyAlignment="1"/>
    <xf numFmtId="0" fontId="8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4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74" fontId="4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5">
    <cellStyle name="xl25" xfId="1"/>
    <cellStyle name="xl26" xfId="2"/>
    <cellStyle name="xl37" xfId="3"/>
    <cellStyle name="xl61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1"/>
  <sheetViews>
    <sheetView showGridLines="0" tabSelected="1" showWhiteSpace="0" view="pageBreakPreview" topLeftCell="A281" zoomScaleNormal="100" zoomScaleSheetLayoutView="100" workbookViewId="0">
      <selection activeCell="E284" sqref="E284"/>
    </sheetView>
  </sheetViews>
  <sheetFormatPr defaultColWidth="9.109375" defaultRowHeight="14.4" customHeight="1" x14ac:dyDescent="0.3"/>
  <cols>
    <col min="1" max="1" width="69.5546875" style="17" customWidth="1"/>
    <col min="2" max="2" width="6.33203125" style="18" customWidth="1"/>
    <col min="3" max="4" width="4.5546875" style="18" customWidth="1"/>
    <col min="5" max="5" width="14" style="18" customWidth="1"/>
    <col min="6" max="6" width="9.44140625" style="18" customWidth="1"/>
    <col min="7" max="7" width="12.5546875" style="20" customWidth="1"/>
    <col min="8" max="9" width="13" style="19" customWidth="1"/>
    <col min="10" max="10" width="14.33203125" style="11" customWidth="1"/>
    <col min="11" max="11" width="17.6640625" style="11" customWidth="1"/>
    <col min="12" max="12" width="14.33203125" style="11" customWidth="1"/>
    <col min="13" max="13" width="10.88671875" style="11" customWidth="1"/>
    <col min="14" max="15" width="8.6640625" style="11" customWidth="1"/>
    <col min="16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A1" s="48"/>
      <c r="B1" s="34"/>
      <c r="C1" s="34"/>
      <c r="D1" s="34"/>
      <c r="E1" s="111" t="s">
        <v>304</v>
      </c>
      <c r="F1" s="111"/>
      <c r="G1" s="111"/>
      <c r="H1" s="111"/>
      <c r="I1" s="49"/>
      <c r="J1" s="13"/>
      <c r="K1" s="13"/>
      <c r="L1" s="13"/>
      <c r="M1" s="13"/>
      <c r="N1" s="13"/>
      <c r="O1" s="13"/>
      <c r="P1" s="4"/>
      <c r="Q1" s="4"/>
      <c r="R1" s="4"/>
      <c r="S1" s="4"/>
      <c r="T1" s="4"/>
    </row>
    <row r="2" spans="1:35" ht="14.4" customHeight="1" x14ac:dyDescent="0.3">
      <c r="A2" s="48"/>
      <c r="B2" s="50"/>
      <c r="C2" s="51"/>
      <c r="D2" s="52" t="s">
        <v>134</v>
      </c>
      <c r="E2" s="118" t="s">
        <v>133</v>
      </c>
      <c r="F2" s="118"/>
      <c r="G2" s="118"/>
      <c r="H2" s="118"/>
      <c r="I2" s="118"/>
    </row>
    <row r="3" spans="1:35" ht="14.4" customHeight="1" x14ac:dyDescent="0.3">
      <c r="A3" s="48"/>
      <c r="B3" s="50"/>
      <c r="C3" s="51"/>
      <c r="D3" s="51"/>
      <c r="E3" s="118" t="s">
        <v>322</v>
      </c>
      <c r="F3" s="118"/>
      <c r="G3" s="118"/>
      <c r="H3" s="118"/>
      <c r="I3" s="118"/>
      <c r="P3" s="11"/>
      <c r="Q3" s="11"/>
      <c r="R3" s="11"/>
      <c r="S3" s="11"/>
      <c r="T3" s="11"/>
      <c r="U3" s="12"/>
      <c r="V3" s="12"/>
      <c r="W3" s="12"/>
    </row>
    <row r="4" spans="1:35" ht="14.4" customHeight="1" x14ac:dyDescent="0.3">
      <c r="A4" s="48"/>
      <c r="B4" s="50"/>
      <c r="C4" s="51"/>
      <c r="D4" s="51"/>
      <c r="E4" s="118" t="s">
        <v>337</v>
      </c>
      <c r="F4" s="118"/>
      <c r="G4" s="118"/>
      <c r="H4" s="118"/>
      <c r="I4" s="118"/>
      <c r="P4" s="11"/>
      <c r="Q4" s="11"/>
      <c r="R4" s="11"/>
      <c r="S4" s="11"/>
      <c r="T4" s="11"/>
      <c r="U4" s="12"/>
      <c r="V4" s="12"/>
      <c r="W4" s="12"/>
    </row>
    <row r="5" spans="1:35" ht="13.5" customHeight="1" x14ac:dyDescent="0.3">
      <c r="A5" s="48"/>
      <c r="B5" s="50"/>
      <c r="C5" s="51"/>
      <c r="D5" s="51"/>
      <c r="E5" s="120"/>
      <c r="F5" s="120"/>
      <c r="G5" s="121"/>
      <c r="H5" s="11"/>
      <c r="I5" s="11"/>
      <c r="P5" s="11"/>
      <c r="Q5" s="11"/>
      <c r="R5" s="11"/>
      <c r="S5" s="11"/>
      <c r="T5" s="11"/>
      <c r="U5" s="12"/>
      <c r="V5" s="12"/>
      <c r="W5" s="12"/>
    </row>
    <row r="6" spans="1:35" ht="17.25" customHeight="1" x14ac:dyDescent="0.3">
      <c r="A6" s="117" t="s">
        <v>338</v>
      </c>
      <c r="B6" s="117"/>
      <c r="C6" s="117"/>
      <c r="D6" s="117"/>
      <c r="E6" s="117"/>
      <c r="F6" s="117"/>
      <c r="G6" s="117"/>
      <c r="H6" s="117"/>
      <c r="I6" s="53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3">
      <c r="A7" s="116"/>
      <c r="B7" s="116"/>
      <c r="C7" s="116"/>
      <c r="D7" s="116"/>
      <c r="E7" s="116"/>
      <c r="F7" s="116"/>
      <c r="G7" s="116"/>
      <c r="H7" s="53"/>
      <c r="I7" s="53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3">
      <c r="A8" s="55"/>
      <c r="B8" s="34"/>
      <c r="C8" s="34"/>
      <c r="D8" s="34"/>
      <c r="E8" s="34"/>
      <c r="F8" s="34"/>
      <c r="G8" s="29"/>
      <c r="H8" s="119" t="s">
        <v>135</v>
      </c>
      <c r="I8" s="119"/>
      <c r="J8" s="14"/>
      <c r="K8" s="14"/>
      <c r="L8" s="14"/>
      <c r="M8" s="14"/>
      <c r="N8" s="14"/>
      <c r="O8" s="14"/>
      <c r="P8" s="7"/>
      <c r="Q8" s="7"/>
      <c r="R8" s="7"/>
      <c r="S8" s="7"/>
      <c r="T8" s="7"/>
    </row>
    <row r="9" spans="1:35" ht="29.25" customHeight="1" x14ac:dyDescent="0.3">
      <c r="A9" s="91" t="s">
        <v>1</v>
      </c>
      <c r="B9" s="92" t="s">
        <v>107</v>
      </c>
      <c r="C9" s="92" t="s">
        <v>2</v>
      </c>
      <c r="D9" s="92" t="s">
        <v>3</v>
      </c>
      <c r="E9" s="92" t="s">
        <v>106</v>
      </c>
      <c r="F9" s="92" t="s">
        <v>4</v>
      </c>
      <c r="G9" s="93" t="s">
        <v>282</v>
      </c>
      <c r="H9" s="94" t="s">
        <v>290</v>
      </c>
      <c r="I9" s="94" t="s">
        <v>339</v>
      </c>
      <c r="J9" s="14"/>
      <c r="K9" s="14"/>
      <c r="L9" s="14"/>
      <c r="M9" s="14"/>
      <c r="N9" s="14"/>
      <c r="O9" s="14"/>
      <c r="P9" s="7"/>
      <c r="Q9" s="7"/>
      <c r="R9" s="7"/>
      <c r="S9" s="7"/>
      <c r="T9" s="7"/>
    </row>
    <row r="10" spans="1:35" ht="18.75" customHeight="1" x14ac:dyDescent="0.3">
      <c r="A10" s="45"/>
      <c r="B10" s="89"/>
      <c r="C10" s="89"/>
      <c r="D10" s="89"/>
      <c r="E10" s="89"/>
      <c r="F10" s="89"/>
      <c r="G10" s="47"/>
      <c r="H10" s="90"/>
      <c r="I10" s="90"/>
      <c r="J10" s="14"/>
      <c r="K10" s="14"/>
      <c r="L10" s="14"/>
      <c r="M10" s="14"/>
      <c r="N10" s="14"/>
      <c r="O10" s="14"/>
      <c r="P10" s="7"/>
      <c r="Q10" s="7"/>
      <c r="R10" s="7"/>
      <c r="S10" s="7"/>
      <c r="T10" s="7"/>
    </row>
    <row r="11" spans="1:35" ht="14.25" customHeight="1" x14ac:dyDescent="0.3">
      <c r="A11" s="56" t="s">
        <v>92</v>
      </c>
      <c r="B11" s="43" t="s">
        <v>5</v>
      </c>
      <c r="C11" s="43"/>
      <c r="D11" s="43"/>
      <c r="E11" s="43"/>
      <c r="F11" s="43"/>
      <c r="G11" s="95">
        <f>G13+G62+G72+G112+G124+G130+G272+G305+G330</f>
        <v>510562.56000000006</v>
      </c>
      <c r="H11" s="95">
        <f>H13+H62+H72+H112+H124+H130+H272+H305+H330</f>
        <v>254765.34</v>
      </c>
      <c r="I11" s="95">
        <f>I13+I62+I72+I112+I124+I130+I272+I305+I330</f>
        <v>250960.74</v>
      </c>
    </row>
    <row r="12" spans="1:35" s="5" customFormat="1" ht="9" customHeight="1" x14ac:dyDescent="0.3">
      <c r="A12" s="57"/>
      <c r="B12" s="43"/>
      <c r="C12" s="43"/>
      <c r="D12" s="43"/>
      <c r="E12" s="58"/>
      <c r="F12" s="43"/>
      <c r="G12" s="95"/>
      <c r="H12" s="95"/>
      <c r="I12" s="95"/>
      <c r="J12" s="11"/>
      <c r="K12" s="11"/>
      <c r="L12" s="11"/>
      <c r="M12" s="11"/>
      <c r="N12" s="11"/>
      <c r="O12" s="1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" customHeight="1" x14ac:dyDescent="0.3">
      <c r="A13" s="59" t="s">
        <v>6</v>
      </c>
      <c r="B13" s="54">
        <v>700</v>
      </c>
      <c r="C13" s="43" t="s">
        <v>7</v>
      </c>
      <c r="D13" s="43"/>
      <c r="E13" s="58"/>
      <c r="F13" s="54"/>
      <c r="G13" s="96">
        <f>G15+G18+G39+G35+G30</f>
        <v>56488.799999999996</v>
      </c>
      <c r="H13" s="96">
        <f>H15+H18+H39+H35+H30</f>
        <v>53127.1</v>
      </c>
      <c r="I13" s="96">
        <f>I15+I18+I39+I35+I30</f>
        <v>53149.599999999991</v>
      </c>
      <c r="J13" s="11"/>
      <c r="K13" s="11"/>
      <c r="L13" s="11"/>
      <c r="M13" s="11"/>
      <c r="N13" s="11"/>
      <c r="O13" s="1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" customHeight="1" x14ac:dyDescent="0.3">
      <c r="A14" s="60" t="s">
        <v>8</v>
      </c>
      <c r="B14" s="61"/>
      <c r="C14" s="58"/>
      <c r="D14" s="58"/>
      <c r="E14" s="26"/>
      <c r="F14" s="61"/>
      <c r="G14" s="97"/>
      <c r="H14" s="97"/>
      <c r="I14" s="97"/>
      <c r="J14" s="11"/>
      <c r="K14" s="11"/>
      <c r="L14" s="11"/>
      <c r="M14" s="11"/>
      <c r="N14" s="11"/>
      <c r="O14" s="1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" customHeight="1" x14ac:dyDescent="0.3">
      <c r="A15" s="60" t="s">
        <v>141</v>
      </c>
      <c r="B15" s="54">
        <v>700</v>
      </c>
      <c r="C15" s="43" t="s">
        <v>7</v>
      </c>
      <c r="D15" s="43" t="s">
        <v>9</v>
      </c>
      <c r="E15" s="26"/>
      <c r="F15" s="54"/>
      <c r="G15" s="96">
        <f>G16</f>
        <v>1770.1</v>
      </c>
      <c r="H15" s="96">
        <f t="shared" ref="G15:I16" si="0">H16</f>
        <v>1770.1</v>
      </c>
      <c r="I15" s="96">
        <f t="shared" si="0"/>
        <v>1770.1</v>
      </c>
      <c r="J15" s="11"/>
      <c r="K15" s="11"/>
      <c r="L15" s="11"/>
      <c r="M15" s="11"/>
      <c r="N15" s="11"/>
      <c r="O15" s="1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50" t="s">
        <v>10</v>
      </c>
      <c r="B16" s="61">
        <v>700</v>
      </c>
      <c r="C16" s="26" t="s">
        <v>7</v>
      </c>
      <c r="D16" s="26" t="s">
        <v>9</v>
      </c>
      <c r="E16" s="26" t="s">
        <v>108</v>
      </c>
      <c r="F16" s="61"/>
      <c r="G16" s="97">
        <f t="shared" si="0"/>
        <v>1770.1</v>
      </c>
      <c r="H16" s="97">
        <f t="shared" si="0"/>
        <v>1770.1</v>
      </c>
      <c r="I16" s="97">
        <f t="shared" si="0"/>
        <v>1770.1</v>
      </c>
      <c r="J16" s="11"/>
      <c r="K16" s="11"/>
      <c r="L16" s="11"/>
      <c r="M16" s="11"/>
      <c r="N16" s="11"/>
      <c r="O16" s="1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3">
      <c r="A17" s="38" t="s">
        <v>50</v>
      </c>
      <c r="B17" s="61">
        <v>700</v>
      </c>
      <c r="C17" s="26" t="s">
        <v>7</v>
      </c>
      <c r="D17" s="26" t="s">
        <v>9</v>
      </c>
      <c r="E17" s="26" t="s">
        <v>108</v>
      </c>
      <c r="F17" s="61" t="s">
        <v>49</v>
      </c>
      <c r="G17" s="97">
        <v>1770.1</v>
      </c>
      <c r="H17" s="97">
        <v>1770.1</v>
      </c>
      <c r="I17" s="97">
        <v>1770.1</v>
      </c>
      <c r="J17" s="15"/>
      <c r="K17" s="15"/>
      <c r="L17" s="15"/>
      <c r="M17" s="15"/>
      <c r="N17" s="15"/>
      <c r="O17" s="15"/>
      <c r="P17" s="9"/>
      <c r="Q17" s="9"/>
      <c r="R17" s="9"/>
      <c r="S17" s="9"/>
      <c r="T17" s="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3">
      <c r="A18" s="44" t="s">
        <v>93</v>
      </c>
      <c r="B18" s="54">
        <v>700</v>
      </c>
      <c r="C18" s="43" t="s">
        <v>7</v>
      </c>
      <c r="D18" s="43" t="s">
        <v>12</v>
      </c>
      <c r="E18" s="43"/>
      <c r="F18" s="54"/>
      <c r="G18" s="96">
        <f>G19</f>
        <v>34632.1</v>
      </c>
      <c r="H18" s="96">
        <f t="shared" ref="G18:I19" si="1">H19</f>
        <v>34442.199999999997</v>
      </c>
      <c r="I18" s="96">
        <f t="shared" si="1"/>
        <v>34442.199999999997</v>
      </c>
    </row>
    <row r="19" spans="1:35" ht="30" customHeight="1" x14ac:dyDescent="0.3">
      <c r="A19" s="62" t="s">
        <v>165</v>
      </c>
      <c r="B19" s="61">
        <v>700</v>
      </c>
      <c r="C19" s="26" t="s">
        <v>7</v>
      </c>
      <c r="D19" s="26" t="s">
        <v>12</v>
      </c>
      <c r="E19" s="26" t="s">
        <v>109</v>
      </c>
      <c r="F19" s="61"/>
      <c r="G19" s="97">
        <f t="shared" si="1"/>
        <v>34632.1</v>
      </c>
      <c r="H19" s="97">
        <f t="shared" si="1"/>
        <v>34442.199999999997</v>
      </c>
      <c r="I19" s="97">
        <f t="shared" si="1"/>
        <v>34442.199999999997</v>
      </c>
      <c r="J19" s="15"/>
      <c r="K19" s="15"/>
      <c r="L19" s="15"/>
      <c r="M19" s="15"/>
      <c r="N19" s="15"/>
      <c r="O19" s="15"/>
      <c r="P19" s="9"/>
      <c r="Q19" s="9"/>
      <c r="R19" s="9"/>
      <c r="S19" s="9"/>
      <c r="T19" s="9"/>
    </row>
    <row r="20" spans="1:35" ht="27.75" customHeight="1" x14ac:dyDescent="0.3">
      <c r="A20" s="62" t="s">
        <v>56</v>
      </c>
      <c r="B20" s="63">
        <v>700</v>
      </c>
      <c r="C20" s="26" t="s">
        <v>7</v>
      </c>
      <c r="D20" s="26" t="s">
        <v>12</v>
      </c>
      <c r="E20" s="58" t="s">
        <v>110</v>
      </c>
      <c r="F20" s="63"/>
      <c r="G20" s="97">
        <f>G21+G25+G28</f>
        <v>34632.1</v>
      </c>
      <c r="H20" s="97">
        <f>H21+H25+H28</f>
        <v>34442.199999999997</v>
      </c>
      <c r="I20" s="97">
        <f>I21+I25+I28</f>
        <v>34442.199999999997</v>
      </c>
      <c r="J20" s="15"/>
      <c r="K20" s="15"/>
      <c r="L20" s="15"/>
      <c r="M20" s="15"/>
      <c r="N20" s="15"/>
      <c r="O20" s="15"/>
      <c r="P20" s="9"/>
      <c r="Q20" s="9"/>
      <c r="R20" s="9"/>
      <c r="S20" s="9"/>
      <c r="T20" s="9"/>
    </row>
    <row r="21" spans="1:35" ht="18" customHeight="1" x14ac:dyDescent="0.3">
      <c r="A21" s="64" t="s">
        <v>53</v>
      </c>
      <c r="B21" s="63">
        <v>700</v>
      </c>
      <c r="C21" s="26" t="s">
        <v>7</v>
      </c>
      <c r="D21" s="26" t="s">
        <v>12</v>
      </c>
      <c r="E21" s="58" t="s">
        <v>205</v>
      </c>
      <c r="F21" s="63"/>
      <c r="G21" s="97">
        <f>G22+G23+G24</f>
        <v>31905.799999999996</v>
      </c>
      <c r="H21" s="97">
        <f>H22+H23+H24</f>
        <v>31675.799999999996</v>
      </c>
      <c r="I21" s="97">
        <f>I22+I23+I24</f>
        <v>31675.799999999996</v>
      </c>
    </row>
    <row r="22" spans="1:35" ht="16.5" customHeight="1" x14ac:dyDescent="0.3">
      <c r="A22" s="38" t="s">
        <v>50</v>
      </c>
      <c r="B22" s="63">
        <v>700</v>
      </c>
      <c r="C22" s="26" t="s">
        <v>7</v>
      </c>
      <c r="D22" s="26" t="s">
        <v>12</v>
      </c>
      <c r="E22" s="58" t="s">
        <v>205</v>
      </c>
      <c r="F22" s="63" t="s">
        <v>49</v>
      </c>
      <c r="G22" s="97">
        <v>30878.1</v>
      </c>
      <c r="H22" s="97">
        <v>30878.1</v>
      </c>
      <c r="I22" s="97">
        <v>30878.1</v>
      </c>
    </row>
    <row r="23" spans="1:35" ht="15.75" customHeight="1" x14ac:dyDescent="0.3">
      <c r="A23" s="65" t="s">
        <v>52</v>
      </c>
      <c r="B23" s="63">
        <v>700</v>
      </c>
      <c r="C23" s="26" t="s">
        <v>7</v>
      </c>
      <c r="D23" s="26" t="s">
        <v>12</v>
      </c>
      <c r="E23" s="58" t="s">
        <v>205</v>
      </c>
      <c r="F23" s="63" t="s">
        <v>51</v>
      </c>
      <c r="G23" s="97">
        <v>773.1</v>
      </c>
      <c r="H23" s="97">
        <v>593.1</v>
      </c>
      <c r="I23" s="97">
        <v>593.1</v>
      </c>
    </row>
    <row r="24" spans="1:35" ht="15.75" customHeight="1" x14ac:dyDescent="0.3">
      <c r="A24" s="65" t="s">
        <v>58</v>
      </c>
      <c r="B24" s="63">
        <v>700</v>
      </c>
      <c r="C24" s="26" t="s">
        <v>7</v>
      </c>
      <c r="D24" s="26" t="s">
        <v>12</v>
      </c>
      <c r="E24" s="58" t="s">
        <v>205</v>
      </c>
      <c r="F24" s="63">
        <v>850</v>
      </c>
      <c r="G24" s="97">
        <v>254.6</v>
      </c>
      <c r="H24" s="97">
        <v>204.6</v>
      </c>
      <c r="I24" s="97">
        <v>204.6</v>
      </c>
    </row>
    <row r="25" spans="1:35" ht="41.25" customHeight="1" x14ac:dyDescent="0.3">
      <c r="A25" s="38" t="s">
        <v>159</v>
      </c>
      <c r="B25" s="63">
        <v>700</v>
      </c>
      <c r="C25" s="26" t="s">
        <v>7</v>
      </c>
      <c r="D25" s="26" t="s">
        <v>12</v>
      </c>
      <c r="E25" s="26" t="s">
        <v>247</v>
      </c>
      <c r="F25" s="63"/>
      <c r="G25" s="97">
        <f>G26+G27</f>
        <v>139.19999999999999</v>
      </c>
      <c r="H25" s="97">
        <f>H26+H27</f>
        <v>139.19999999999999</v>
      </c>
      <c r="I25" s="97">
        <f>I26+I27</f>
        <v>139.19999999999999</v>
      </c>
    </row>
    <row r="26" spans="1:35" ht="15" customHeight="1" x14ac:dyDescent="0.3">
      <c r="A26" s="65" t="s">
        <v>50</v>
      </c>
      <c r="B26" s="63">
        <v>700</v>
      </c>
      <c r="C26" s="26" t="s">
        <v>7</v>
      </c>
      <c r="D26" s="26" t="s">
        <v>12</v>
      </c>
      <c r="E26" s="26" t="s">
        <v>247</v>
      </c>
      <c r="F26" s="63" t="s">
        <v>49</v>
      </c>
      <c r="G26" s="97">
        <v>136.19999999999999</v>
      </c>
      <c r="H26" s="97">
        <v>136.19999999999999</v>
      </c>
      <c r="I26" s="97">
        <v>136.19999999999999</v>
      </c>
    </row>
    <row r="27" spans="1:35" ht="26.25" customHeight="1" x14ac:dyDescent="0.3">
      <c r="A27" s="65" t="s">
        <v>52</v>
      </c>
      <c r="B27" s="63">
        <v>700</v>
      </c>
      <c r="C27" s="26" t="s">
        <v>7</v>
      </c>
      <c r="D27" s="26" t="s">
        <v>12</v>
      </c>
      <c r="E27" s="26" t="s">
        <v>247</v>
      </c>
      <c r="F27" s="63" t="s">
        <v>51</v>
      </c>
      <c r="G27" s="97">
        <v>3</v>
      </c>
      <c r="H27" s="97">
        <v>3</v>
      </c>
      <c r="I27" s="97">
        <v>3</v>
      </c>
    </row>
    <row r="28" spans="1:35" ht="33" customHeight="1" x14ac:dyDescent="0.3">
      <c r="A28" s="36" t="s">
        <v>54</v>
      </c>
      <c r="B28" s="63">
        <v>700</v>
      </c>
      <c r="C28" s="26" t="s">
        <v>7</v>
      </c>
      <c r="D28" s="26" t="s">
        <v>12</v>
      </c>
      <c r="E28" s="58" t="s">
        <v>245</v>
      </c>
      <c r="F28" s="63"/>
      <c r="G28" s="97">
        <f>G29</f>
        <v>2587.1</v>
      </c>
      <c r="H28" s="97">
        <f>H29</f>
        <v>2627.2</v>
      </c>
      <c r="I28" s="97">
        <f>I29</f>
        <v>2627.2</v>
      </c>
    </row>
    <row r="29" spans="1:35" ht="15.75" customHeight="1" x14ac:dyDescent="0.3">
      <c r="A29" s="65" t="s">
        <v>50</v>
      </c>
      <c r="B29" s="63">
        <v>700</v>
      </c>
      <c r="C29" s="26" t="s">
        <v>7</v>
      </c>
      <c r="D29" s="26" t="s">
        <v>12</v>
      </c>
      <c r="E29" s="58" t="s">
        <v>245</v>
      </c>
      <c r="F29" s="63" t="s">
        <v>49</v>
      </c>
      <c r="G29" s="97">
        <v>2587.1</v>
      </c>
      <c r="H29" s="97">
        <v>2627.2</v>
      </c>
      <c r="I29" s="97">
        <v>2627.2</v>
      </c>
    </row>
    <row r="30" spans="1:35" ht="18" customHeight="1" x14ac:dyDescent="0.3">
      <c r="A30" s="67" t="s">
        <v>153</v>
      </c>
      <c r="B30" s="68">
        <v>700</v>
      </c>
      <c r="C30" s="43" t="s">
        <v>7</v>
      </c>
      <c r="D30" s="43" t="s">
        <v>22</v>
      </c>
      <c r="E30" s="69"/>
      <c r="F30" s="68"/>
      <c r="G30" s="96">
        <f>G31</f>
        <v>2.7</v>
      </c>
      <c r="H30" s="96">
        <f>H31</f>
        <v>2.9</v>
      </c>
      <c r="I30" s="96">
        <f>I31</f>
        <v>2.5</v>
      </c>
    </row>
    <row r="31" spans="1:35" ht="33" customHeight="1" x14ac:dyDescent="0.3">
      <c r="A31" s="62" t="s">
        <v>165</v>
      </c>
      <c r="B31" s="63">
        <v>700</v>
      </c>
      <c r="C31" s="26" t="s">
        <v>7</v>
      </c>
      <c r="D31" s="26" t="s">
        <v>22</v>
      </c>
      <c r="E31" s="58" t="s">
        <v>109</v>
      </c>
      <c r="F31" s="63"/>
      <c r="G31" s="97">
        <f>G34</f>
        <v>2.7</v>
      </c>
      <c r="H31" s="97">
        <f>H34</f>
        <v>2.9</v>
      </c>
      <c r="I31" s="97">
        <f>I34</f>
        <v>2.5</v>
      </c>
    </row>
    <row r="32" spans="1:35" ht="33" customHeight="1" x14ac:dyDescent="0.3">
      <c r="A32" s="62" t="s">
        <v>56</v>
      </c>
      <c r="B32" s="63">
        <v>700</v>
      </c>
      <c r="C32" s="26" t="s">
        <v>7</v>
      </c>
      <c r="D32" s="26" t="s">
        <v>22</v>
      </c>
      <c r="E32" s="58" t="s">
        <v>110</v>
      </c>
      <c r="F32" s="63"/>
      <c r="G32" s="97">
        <f t="shared" ref="G32:I33" si="2">G33</f>
        <v>2.7</v>
      </c>
      <c r="H32" s="97">
        <f t="shared" si="2"/>
        <v>2.9</v>
      </c>
      <c r="I32" s="97">
        <f t="shared" si="2"/>
        <v>2.5</v>
      </c>
    </row>
    <row r="33" spans="1:12" ht="33.75" customHeight="1" x14ac:dyDescent="0.3">
      <c r="A33" s="70" t="s">
        <v>154</v>
      </c>
      <c r="B33" s="63">
        <v>700</v>
      </c>
      <c r="C33" s="26" t="s">
        <v>7</v>
      </c>
      <c r="D33" s="26" t="s">
        <v>22</v>
      </c>
      <c r="E33" s="58" t="s">
        <v>246</v>
      </c>
      <c r="F33" s="63"/>
      <c r="G33" s="97">
        <f t="shared" si="2"/>
        <v>2.7</v>
      </c>
      <c r="H33" s="97">
        <f t="shared" si="2"/>
        <v>2.9</v>
      </c>
      <c r="I33" s="97">
        <f t="shared" si="2"/>
        <v>2.5</v>
      </c>
      <c r="J33" s="11">
        <f>G138+G165</f>
        <v>70533</v>
      </c>
      <c r="K33" s="11">
        <f>H138+H165</f>
        <v>69046.399999999994</v>
      </c>
      <c r="L33" s="11">
        <f>I138+I165</f>
        <v>69046.399999999994</v>
      </c>
    </row>
    <row r="34" spans="1:12" ht="26.25" customHeight="1" x14ac:dyDescent="0.3">
      <c r="A34" s="65" t="s">
        <v>52</v>
      </c>
      <c r="B34" s="63">
        <v>700</v>
      </c>
      <c r="C34" s="26" t="s">
        <v>7</v>
      </c>
      <c r="D34" s="26" t="s">
        <v>22</v>
      </c>
      <c r="E34" s="58" t="s">
        <v>246</v>
      </c>
      <c r="F34" s="63" t="s">
        <v>51</v>
      </c>
      <c r="G34" s="97">
        <v>2.7</v>
      </c>
      <c r="H34" s="97">
        <v>2.9</v>
      </c>
      <c r="I34" s="97">
        <v>2.5</v>
      </c>
    </row>
    <row r="35" spans="1:12" ht="17.25" customHeight="1" x14ac:dyDescent="0.3">
      <c r="A35" s="71" t="s">
        <v>270</v>
      </c>
      <c r="B35" s="68">
        <v>700</v>
      </c>
      <c r="C35" s="43" t="s">
        <v>7</v>
      </c>
      <c r="D35" s="43" t="s">
        <v>13</v>
      </c>
      <c r="E35" s="69"/>
      <c r="F35" s="68"/>
      <c r="G35" s="96">
        <f>G36</f>
        <v>100</v>
      </c>
      <c r="H35" s="96">
        <f>H36</f>
        <v>0</v>
      </c>
      <c r="I35" s="96">
        <f>I36</f>
        <v>0</v>
      </c>
    </row>
    <row r="36" spans="1:12" ht="17.25" customHeight="1" x14ac:dyDescent="0.3">
      <c r="A36" s="38" t="s">
        <v>89</v>
      </c>
      <c r="B36" s="63">
        <v>700</v>
      </c>
      <c r="C36" s="26" t="s">
        <v>7</v>
      </c>
      <c r="D36" s="26" t="s">
        <v>13</v>
      </c>
      <c r="E36" s="58" t="s">
        <v>111</v>
      </c>
      <c r="F36" s="63"/>
      <c r="G36" s="97">
        <f>G38</f>
        <v>100</v>
      </c>
      <c r="H36" s="97">
        <f>H38</f>
        <v>0</v>
      </c>
      <c r="I36" s="97">
        <f>I38</f>
        <v>0</v>
      </c>
    </row>
    <row r="37" spans="1:12" ht="17.25" customHeight="1" x14ac:dyDescent="0.3">
      <c r="A37" s="38" t="s">
        <v>323</v>
      </c>
      <c r="B37" s="63">
        <v>700</v>
      </c>
      <c r="C37" s="26" t="s">
        <v>7</v>
      </c>
      <c r="D37" s="26" t="s">
        <v>13</v>
      </c>
      <c r="E37" s="58" t="s">
        <v>182</v>
      </c>
      <c r="F37" s="63"/>
      <c r="G37" s="97">
        <f>G38</f>
        <v>100</v>
      </c>
      <c r="H37" s="97">
        <f>H38</f>
        <v>0</v>
      </c>
      <c r="I37" s="97">
        <f>I38</f>
        <v>0</v>
      </c>
    </row>
    <row r="38" spans="1:12" ht="16.5" customHeight="1" x14ac:dyDescent="0.3">
      <c r="A38" s="65" t="s">
        <v>42</v>
      </c>
      <c r="B38" s="63">
        <v>700</v>
      </c>
      <c r="C38" s="26" t="s">
        <v>7</v>
      </c>
      <c r="D38" s="26" t="s">
        <v>13</v>
      </c>
      <c r="E38" s="58" t="s">
        <v>182</v>
      </c>
      <c r="F38" s="63" t="s">
        <v>43</v>
      </c>
      <c r="G38" s="97">
        <v>100</v>
      </c>
      <c r="H38" s="97">
        <v>0</v>
      </c>
      <c r="I38" s="97">
        <v>0</v>
      </c>
    </row>
    <row r="39" spans="1:12" ht="14.4" customHeight="1" x14ac:dyDescent="0.3">
      <c r="A39" s="72" t="s">
        <v>15</v>
      </c>
      <c r="B39" s="68">
        <v>700</v>
      </c>
      <c r="C39" s="43" t="s">
        <v>7</v>
      </c>
      <c r="D39" s="43" t="s">
        <v>37</v>
      </c>
      <c r="E39" s="69"/>
      <c r="F39" s="68"/>
      <c r="G39" s="96">
        <f>G40+G55</f>
        <v>19983.900000000001</v>
      </c>
      <c r="H39" s="96">
        <f>H40+H55</f>
        <v>16911.900000000001</v>
      </c>
      <c r="I39" s="96">
        <f>I40+I55</f>
        <v>16934.8</v>
      </c>
    </row>
    <row r="40" spans="1:12" ht="33" customHeight="1" x14ac:dyDescent="0.3">
      <c r="A40" s="62" t="s">
        <v>165</v>
      </c>
      <c r="B40" s="63">
        <v>700</v>
      </c>
      <c r="C40" s="26" t="s">
        <v>7</v>
      </c>
      <c r="D40" s="26" t="s">
        <v>37</v>
      </c>
      <c r="E40" s="58" t="s">
        <v>109</v>
      </c>
      <c r="F40" s="63"/>
      <c r="G40" s="97">
        <f>G41</f>
        <v>13232.9</v>
      </c>
      <c r="H40" s="97">
        <f>H41</f>
        <v>10122.5</v>
      </c>
      <c r="I40" s="97">
        <f>I41</f>
        <v>10122.5</v>
      </c>
    </row>
    <row r="41" spans="1:12" ht="33.75" customHeight="1" x14ac:dyDescent="0.3">
      <c r="A41" s="62" t="s">
        <v>56</v>
      </c>
      <c r="B41" s="33">
        <v>700</v>
      </c>
      <c r="C41" s="26" t="s">
        <v>7</v>
      </c>
      <c r="D41" s="34">
        <v>13</v>
      </c>
      <c r="E41" s="34" t="s">
        <v>110</v>
      </c>
      <c r="F41" s="33"/>
      <c r="G41" s="98">
        <f>G42+G51+G49+G47+G53</f>
        <v>13232.9</v>
      </c>
      <c r="H41" s="98">
        <f>H42+H51+H49+H47+H53</f>
        <v>10122.5</v>
      </c>
      <c r="I41" s="98">
        <f>I42+I51+I49+I47+I53</f>
        <v>10122.5</v>
      </c>
    </row>
    <row r="42" spans="1:12" ht="30" customHeight="1" x14ac:dyDescent="0.3">
      <c r="A42" s="31" t="s">
        <v>55</v>
      </c>
      <c r="B42" s="33">
        <v>700</v>
      </c>
      <c r="C42" s="26" t="s">
        <v>7</v>
      </c>
      <c r="D42" s="34">
        <v>13</v>
      </c>
      <c r="E42" s="34" t="s">
        <v>206</v>
      </c>
      <c r="F42" s="33"/>
      <c r="G42" s="98">
        <f>G43+G44+G46+G45</f>
        <v>9346.4</v>
      </c>
      <c r="H42" s="98">
        <f>H43+H44+H46</f>
        <v>9285.2000000000007</v>
      </c>
      <c r="I42" s="98">
        <f>I43+I44+I46</f>
        <v>9285.2000000000007</v>
      </c>
    </row>
    <row r="43" spans="1:12" ht="18.75" customHeight="1" x14ac:dyDescent="0.3">
      <c r="A43" s="35" t="s">
        <v>57</v>
      </c>
      <c r="B43" s="33">
        <v>700</v>
      </c>
      <c r="C43" s="26" t="s">
        <v>7</v>
      </c>
      <c r="D43" s="34">
        <v>13</v>
      </c>
      <c r="E43" s="34" t="s">
        <v>206</v>
      </c>
      <c r="F43" s="33">
        <v>110</v>
      </c>
      <c r="G43" s="98">
        <v>7386.1</v>
      </c>
      <c r="H43" s="98">
        <v>7386.1</v>
      </c>
      <c r="I43" s="98">
        <v>7386.1</v>
      </c>
    </row>
    <row r="44" spans="1:12" ht="26.25" customHeight="1" x14ac:dyDescent="0.3">
      <c r="A44" s="36" t="s">
        <v>52</v>
      </c>
      <c r="B44" s="33">
        <v>700</v>
      </c>
      <c r="C44" s="26" t="s">
        <v>7</v>
      </c>
      <c r="D44" s="34">
        <v>13</v>
      </c>
      <c r="E44" s="34" t="s">
        <v>206</v>
      </c>
      <c r="F44" s="33">
        <v>240</v>
      </c>
      <c r="G44" s="98">
        <v>1939.5</v>
      </c>
      <c r="H44" s="98">
        <v>1878.6</v>
      </c>
      <c r="I44" s="98">
        <v>1878.6</v>
      </c>
    </row>
    <row r="45" spans="1:12" ht="26.25" customHeight="1" x14ac:dyDescent="0.3">
      <c r="A45" s="40" t="s">
        <v>391</v>
      </c>
      <c r="B45" s="33">
        <v>700</v>
      </c>
      <c r="C45" s="26" t="s">
        <v>7</v>
      </c>
      <c r="D45" s="34">
        <v>13</v>
      </c>
      <c r="E45" s="34" t="s">
        <v>206</v>
      </c>
      <c r="F45" s="33">
        <v>830</v>
      </c>
      <c r="G45" s="98">
        <v>0.3</v>
      </c>
      <c r="H45" s="98">
        <v>0</v>
      </c>
      <c r="I45" s="98">
        <v>0</v>
      </c>
    </row>
    <row r="46" spans="1:12" ht="15.75" customHeight="1" x14ac:dyDescent="0.3">
      <c r="A46" s="35" t="s">
        <v>58</v>
      </c>
      <c r="B46" s="33">
        <v>700</v>
      </c>
      <c r="C46" s="26" t="s">
        <v>7</v>
      </c>
      <c r="D46" s="34">
        <v>13</v>
      </c>
      <c r="E46" s="37" t="s">
        <v>206</v>
      </c>
      <c r="F46" s="33">
        <v>850</v>
      </c>
      <c r="G46" s="98">
        <v>20.5</v>
      </c>
      <c r="H46" s="98">
        <v>20.5</v>
      </c>
      <c r="I46" s="98">
        <v>20.5</v>
      </c>
      <c r="J46" s="11" t="s">
        <v>307</v>
      </c>
    </row>
    <row r="47" spans="1:12" ht="30.75" customHeight="1" x14ac:dyDescent="0.3">
      <c r="A47" s="36" t="s">
        <v>54</v>
      </c>
      <c r="B47" s="33">
        <v>700</v>
      </c>
      <c r="C47" s="26" t="s">
        <v>7</v>
      </c>
      <c r="D47" s="34">
        <v>13</v>
      </c>
      <c r="E47" s="37" t="s">
        <v>245</v>
      </c>
      <c r="F47" s="33"/>
      <c r="G47" s="98">
        <f>G48</f>
        <v>121.6</v>
      </c>
      <c r="H47" s="98">
        <f>H48</f>
        <v>81.5</v>
      </c>
      <c r="I47" s="98">
        <f>I48</f>
        <v>81.5</v>
      </c>
      <c r="J47" s="11" t="e">
        <f>G25+#REF!+G167+#REF!</f>
        <v>#REF!</v>
      </c>
      <c r="K47" s="11" t="e">
        <f>H25+#REF!+H167+#REF!</f>
        <v>#REF!</v>
      </c>
      <c r="L47" s="11" t="e">
        <f>I25+#REF!+I167+#REF!</f>
        <v>#REF!</v>
      </c>
    </row>
    <row r="48" spans="1:12" ht="28.5" customHeight="1" x14ac:dyDescent="0.3">
      <c r="A48" s="36" t="s">
        <v>52</v>
      </c>
      <c r="B48" s="33">
        <v>700</v>
      </c>
      <c r="C48" s="26" t="s">
        <v>7</v>
      </c>
      <c r="D48" s="34">
        <v>13</v>
      </c>
      <c r="E48" s="37" t="s">
        <v>245</v>
      </c>
      <c r="F48" s="33">
        <v>240</v>
      </c>
      <c r="G48" s="98">
        <v>121.6</v>
      </c>
      <c r="H48" s="98">
        <v>81.5</v>
      </c>
      <c r="I48" s="98">
        <v>81.5</v>
      </c>
    </row>
    <row r="49" spans="1:35" ht="60.75" customHeight="1" x14ac:dyDescent="0.3">
      <c r="A49" s="40" t="s">
        <v>187</v>
      </c>
      <c r="B49" s="33">
        <v>700</v>
      </c>
      <c r="C49" s="26" t="s">
        <v>7</v>
      </c>
      <c r="D49" s="34">
        <v>13</v>
      </c>
      <c r="E49" s="37" t="s">
        <v>244</v>
      </c>
      <c r="F49" s="33"/>
      <c r="G49" s="98">
        <f>G50</f>
        <v>3.5</v>
      </c>
      <c r="H49" s="98">
        <f>H50</f>
        <v>3.5</v>
      </c>
      <c r="I49" s="98">
        <f>I50</f>
        <v>3.5</v>
      </c>
    </row>
    <row r="50" spans="1:35" ht="29.25" customHeight="1" x14ac:dyDescent="0.3">
      <c r="A50" s="36" t="s">
        <v>52</v>
      </c>
      <c r="B50" s="33">
        <v>700</v>
      </c>
      <c r="C50" s="26" t="s">
        <v>7</v>
      </c>
      <c r="D50" s="34">
        <v>13</v>
      </c>
      <c r="E50" s="37" t="s">
        <v>244</v>
      </c>
      <c r="F50" s="33">
        <v>240</v>
      </c>
      <c r="G50" s="98">
        <v>3.5</v>
      </c>
      <c r="H50" s="98">
        <v>3.5</v>
      </c>
      <c r="I50" s="98">
        <v>3.5</v>
      </c>
    </row>
    <row r="51" spans="1:35" ht="28.5" customHeight="1" x14ac:dyDescent="0.3">
      <c r="A51" s="40" t="s">
        <v>351</v>
      </c>
      <c r="B51" s="33">
        <v>700</v>
      </c>
      <c r="C51" s="26" t="s">
        <v>7</v>
      </c>
      <c r="D51" s="34">
        <v>13</v>
      </c>
      <c r="E51" s="34" t="s">
        <v>243</v>
      </c>
      <c r="F51" s="33"/>
      <c r="G51" s="98">
        <f>G52</f>
        <v>3009.1</v>
      </c>
      <c r="H51" s="98">
        <f>H52</f>
        <v>0</v>
      </c>
      <c r="I51" s="98">
        <f>I52</f>
        <v>0</v>
      </c>
    </row>
    <row r="52" spans="1:35" ht="28.5" customHeight="1" x14ac:dyDescent="0.3">
      <c r="A52" s="36" t="s">
        <v>52</v>
      </c>
      <c r="B52" s="33">
        <v>700</v>
      </c>
      <c r="C52" s="26" t="s">
        <v>7</v>
      </c>
      <c r="D52" s="34">
        <v>13</v>
      </c>
      <c r="E52" s="34" t="s">
        <v>243</v>
      </c>
      <c r="F52" s="33">
        <v>240</v>
      </c>
      <c r="G52" s="98">
        <v>3009.1</v>
      </c>
      <c r="H52" s="98">
        <v>0</v>
      </c>
      <c r="I52" s="98">
        <v>0</v>
      </c>
      <c r="K52" s="16"/>
    </row>
    <row r="53" spans="1:35" ht="32.25" customHeight="1" x14ac:dyDescent="0.3">
      <c r="A53" s="40" t="s">
        <v>352</v>
      </c>
      <c r="B53" s="33">
        <v>700</v>
      </c>
      <c r="C53" s="26" t="s">
        <v>7</v>
      </c>
      <c r="D53" s="34">
        <v>13</v>
      </c>
      <c r="E53" s="34" t="s">
        <v>207</v>
      </c>
      <c r="F53" s="33"/>
      <c r="G53" s="98">
        <f>G54</f>
        <v>752.3</v>
      </c>
      <c r="H53" s="98">
        <f>H54</f>
        <v>752.3</v>
      </c>
      <c r="I53" s="98">
        <f>I54</f>
        <v>752.3</v>
      </c>
      <c r="K53" s="16"/>
    </row>
    <row r="54" spans="1:35" ht="27" x14ac:dyDescent="0.3">
      <c r="A54" s="36" t="s">
        <v>52</v>
      </c>
      <c r="B54" s="33">
        <v>700</v>
      </c>
      <c r="C54" s="26" t="s">
        <v>7</v>
      </c>
      <c r="D54" s="34">
        <v>13</v>
      </c>
      <c r="E54" s="34" t="s">
        <v>207</v>
      </c>
      <c r="F54" s="33">
        <v>240</v>
      </c>
      <c r="G54" s="98">
        <v>752.3</v>
      </c>
      <c r="H54" s="98">
        <v>752.3</v>
      </c>
      <c r="I54" s="98">
        <v>752.3</v>
      </c>
      <c r="K54" s="16"/>
    </row>
    <row r="55" spans="1:35" ht="18" customHeight="1" x14ac:dyDescent="0.3">
      <c r="A55" s="50" t="s">
        <v>89</v>
      </c>
      <c r="B55" s="33">
        <v>700</v>
      </c>
      <c r="C55" s="26" t="s">
        <v>7</v>
      </c>
      <c r="D55" s="34">
        <v>13</v>
      </c>
      <c r="E55" s="34" t="s">
        <v>111</v>
      </c>
      <c r="F55" s="33"/>
      <c r="G55" s="98">
        <f>G56</f>
        <v>6751</v>
      </c>
      <c r="H55" s="98">
        <f>H56</f>
        <v>6789.4</v>
      </c>
      <c r="I55" s="98">
        <f>I56</f>
        <v>6812.3</v>
      </c>
      <c r="K55" s="16"/>
    </row>
    <row r="56" spans="1:35" ht="28.5" customHeight="1" x14ac:dyDescent="0.3">
      <c r="A56" s="40" t="s">
        <v>158</v>
      </c>
      <c r="B56" s="33">
        <v>700</v>
      </c>
      <c r="C56" s="26" t="s">
        <v>7</v>
      </c>
      <c r="D56" s="34">
        <v>13</v>
      </c>
      <c r="E56" s="34" t="s">
        <v>155</v>
      </c>
      <c r="F56" s="33"/>
      <c r="G56" s="98">
        <f>G60+G57</f>
        <v>6751</v>
      </c>
      <c r="H56" s="98">
        <f>H60+H57</f>
        <v>6789.4</v>
      </c>
      <c r="I56" s="98">
        <f>I60+I57</f>
        <v>6812.3</v>
      </c>
      <c r="K56" s="16"/>
    </row>
    <row r="57" spans="1:35" ht="28.5" customHeight="1" x14ac:dyDescent="0.3">
      <c r="A57" s="40" t="s">
        <v>169</v>
      </c>
      <c r="B57" s="33">
        <v>700</v>
      </c>
      <c r="C57" s="26" t="s">
        <v>7</v>
      </c>
      <c r="D57" s="34">
        <v>13</v>
      </c>
      <c r="E57" s="34" t="s">
        <v>168</v>
      </c>
      <c r="F57" s="33"/>
      <c r="G57" s="98">
        <f>G58+G59</f>
        <v>6077.5</v>
      </c>
      <c r="H57" s="98">
        <f>H58+H59</f>
        <v>6077.5</v>
      </c>
      <c r="I57" s="98">
        <f>I58+I59</f>
        <v>6077.5</v>
      </c>
      <c r="K57" s="16"/>
    </row>
    <row r="58" spans="1:35" ht="22.5" customHeight="1" x14ac:dyDescent="0.3">
      <c r="A58" s="35" t="s">
        <v>57</v>
      </c>
      <c r="B58" s="33">
        <v>700</v>
      </c>
      <c r="C58" s="26" t="s">
        <v>7</v>
      </c>
      <c r="D58" s="34">
        <v>13</v>
      </c>
      <c r="E58" s="34" t="s">
        <v>168</v>
      </c>
      <c r="F58" s="33">
        <v>110</v>
      </c>
      <c r="G58" s="98">
        <v>5800.4</v>
      </c>
      <c r="H58" s="98">
        <v>5800.4</v>
      </c>
      <c r="I58" s="98">
        <v>5800.4</v>
      </c>
      <c r="K58" s="16"/>
    </row>
    <row r="59" spans="1:35" ht="28.5" customHeight="1" x14ac:dyDescent="0.3">
      <c r="A59" s="36" t="s">
        <v>52</v>
      </c>
      <c r="B59" s="33">
        <v>700</v>
      </c>
      <c r="C59" s="26" t="s">
        <v>7</v>
      </c>
      <c r="D59" s="34">
        <v>13</v>
      </c>
      <c r="E59" s="34" t="s">
        <v>168</v>
      </c>
      <c r="F59" s="33">
        <v>240</v>
      </c>
      <c r="G59" s="98">
        <v>277.10000000000002</v>
      </c>
      <c r="H59" s="98">
        <v>277.10000000000002</v>
      </c>
      <c r="I59" s="98">
        <v>277.10000000000002</v>
      </c>
      <c r="K59" s="16"/>
    </row>
    <row r="60" spans="1:35" ht="28.5" customHeight="1" x14ac:dyDescent="0.3">
      <c r="A60" s="40" t="s">
        <v>157</v>
      </c>
      <c r="B60" s="33">
        <v>700</v>
      </c>
      <c r="C60" s="26" t="s">
        <v>7</v>
      </c>
      <c r="D60" s="34">
        <v>13</v>
      </c>
      <c r="E60" s="34" t="s">
        <v>156</v>
      </c>
      <c r="F60" s="33"/>
      <c r="G60" s="98">
        <f>G61</f>
        <v>673.5</v>
      </c>
      <c r="H60" s="98">
        <f>H61</f>
        <v>711.9</v>
      </c>
      <c r="I60" s="98">
        <f>I61</f>
        <v>734.8</v>
      </c>
      <c r="K60" s="16"/>
    </row>
    <row r="61" spans="1:35" ht="28.5" customHeight="1" x14ac:dyDescent="0.3">
      <c r="A61" s="36" t="s">
        <v>50</v>
      </c>
      <c r="B61" s="33">
        <v>700</v>
      </c>
      <c r="C61" s="26" t="s">
        <v>7</v>
      </c>
      <c r="D61" s="34">
        <v>13</v>
      </c>
      <c r="E61" s="34" t="s">
        <v>156</v>
      </c>
      <c r="F61" s="33">
        <v>120</v>
      </c>
      <c r="G61" s="98">
        <v>673.5</v>
      </c>
      <c r="H61" s="98">
        <v>711.9</v>
      </c>
      <c r="I61" s="98">
        <v>734.8</v>
      </c>
      <c r="K61" s="16"/>
    </row>
    <row r="62" spans="1:35" ht="18.75" customHeight="1" x14ac:dyDescent="0.3">
      <c r="A62" s="72" t="s">
        <v>95</v>
      </c>
      <c r="B62" s="68">
        <v>700</v>
      </c>
      <c r="C62" s="43" t="s">
        <v>11</v>
      </c>
      <c r="D62" s="43"/>
      <c r="E62" s="69"/>
      <c r="F62" s="68"/>
      <c r="G62" s="96">
        <f>G63</f>
        <v>105</v>
      </c>
      <c r="H62" s="96">
        <f>H63</f>
        <v>42.4</v>
      </c>
      <c r="I62" s="96">
        <f>I63</f>
        <v>42.4</v>
      </c>
    </row>
    <row r="63" spans="1:35" s="8" customFormat="1" ht="29.25" customHeight="1" x14ac:dyDescent="0.3">
      <c r="A63" s="44" t="s">
        <v>283</v>
      </c>
      <c r="B63" s="42" t="s">
        <v>5</v>
      </c>
      <c r="C63" s="43" t="s">
        <v>11</v>
      </c>
      <c r="D63" s="43" t="s">
        <v>27</v>
      </c>
      <c r="E63" s="43"/>
      <c r="F63" s="42"/>
      <c r="G63" s="96">
        <f>G64+G67</f>
        <v>105</v>
      </c>
      <c r="H63" s="96">
        <f>H64+H67</f>
        <v>42.4</v>
      </c>
      <c r="I63" s="96">
        <f>I64+I67</f>
        <v>42.4</v>
      </c>
      <c r="J63" s="11"/>
      <c r="K63" s="11"/>
      <c r="L63" s="11"/>
      <c r="M63" s="11"/>
      <c r="N63" s="11"/>
      <c r="O63" s="11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39.75" customHeight="1" x14ac:dyDescent="0.3">
      <c r="A64" s="40" t="s">
        <v>166</v>
      </c>
      <c r="B64" s="39" t="s">
        <v>5</v>
      </c>
      <c r="C64" s="26" t="s">
        <v>11</v>
      </c>
      <c r="D64" s="26" t="s">
        <v>27</v>
      </c>
      <c r="E64" s="26" t="s">
        <v>149</v>
      </c>
      <c r="F64" s="39"/>
      <c r="G64" s="97">
        <f t="shared" ref="G64:I65" si="3">G65</f>
        <v>37.4</v>
      </c>
      <c r="H64" s="97">
        <f t="shared" si="3"/>
        <v>37.4</v>
      </c>
      <c r="I64" s="97">
        <f t="shared" si="3"/>
        <v>37.4</v>
      </c>
    </row>
    <row r="65" spans="1:9" ht="16.5" customHeight="1" x14ac:dyDescent="0.3">
      <c r="A65" s="38" t="s">
        <v>150</v>
      </c>
      <c r="B65" s="39" t="s">
        <v>5</v>
      </c>
      <c r="C65" s="26" t="s">
        <v>11</v>
      </c>
      <c r="D65" s="26" t="s">
        <v>27</v>
      </c>
      <c r="E65" s="26" t="s">
        <v>208</v>
      </c>
      <c r="F65" s="39"/>
      <c r="G65" s="97">
        <f t="shared" si="3"/>
        <v>37.4</v>
      </c>
      <c r="H65" s="97">
        <f t="shared" si="3"/>
        <v>37.4</v>
      </c>
      <c r="I65" s="97">
        <f t="shared" si="3"/>
        <v>37.4</v>
      </c>
    </row>
    <row r="66" spans="1:9" ht="24.75" customHeight="1" x14ac:dyDescent="0.3">
      <c r="A66" s="40" t="s">
        <v>52</v>
      </c>
      <c r="B66" s="39" t="s">
        <v>5</v>
      </c>
      <c r="C66" s="26" t="s">
        <v>11</v>
      </c>
      <c r="D66" s="26" t="s">
        <v>27</v>
      </c>
      <c r="E66" s="26" t="s">
        <v>208</v>
      </c>
      <c r="F66" s="39" t="s">
        <v>51</v>
      </c>
      <c r="G66" s="97">
        <v>37.4</v>
      </c>
      <c r="H66" s="97">
        <v>37.4</v>
      </c>
      <c r="I66" s="97">
        <v>37.4</v>
      </c>
    </row>
    <row r="67" spans="1:9" ht="24.75" customHeight="1" x14ac:dyDescent="0.3">
      <c r="A67" s="32" t="s">
        <v>308</v>
      </c>
      <c r="B67" s="39" t="s">
        <v>5</v>
      </c>
      <c r="C67" s="26" t="s">
        <v>11</v>
      </c>
      <c r="D67" s="26" t="s">
        <v>16</v>
      </c>
      <c r="E67" s="26"/>
      <c r="F67" s="39"/>
      <c r="G67" s="97">
        <f t="shared" ref="G67:I69" si="4">G68</f>
        <v>67.599999999999994</v>
      </c>
      <c r="H67" s="97">
        <f t="shared" si="4"/>
        <v>5</v>
      </c>
      <c r="I67" s="97">
        <f t="shared" si="4"/>
        <v>5</v>
      </c>
    </row>
    <row r="68" spans="1:9" ht="24.75" customHeight="1" x14ac:dyDescent="0.3">
      <c r="A68" s="40" t="s">
        <v>309</v>
      </c>
      <c r="B68" s="39" t="s">
        <v>5</v>
      </c>
      <c r="C68" s="26" t="s">
        <v>11</v>
      </c>
      <c r="D68" s="26" t="s">
        <v>16</v>
      </c>
      <c r="E68" s="26" t="s">
        <v>310</v>
      </c>
      <c r="F68" s="39"/>
      <c r="G68" s="97">
        <f t="shared" si="4"/>
        <v>67.599999999999994</v>
      </c>
      <c r="H68" s="97">
        <f t="shared" si="4"/>
        <v>5</v>
      </c>
      <c r="I68" s="97">
        <f t="shared" si="4"/>
        <v>5</v>
      </c>
    </row>
    <row r="69" spans="1:9" ht="24.75" customHeight="1" x14ac:dyDescent="0.3">
      <c r="A69" s="38" t="s">
        <v>311</v>
      </c>
      <c r="B69" s="39" t="s">
        <v>5</v>
      </c>
      <c r="C69" s="26" t="s">
        <v>11</v>
      </c>
      <c r="D69" s="26" t="s">
        <v>16</v>
      </c>
      <c r="E69" s="26" t="s">
        <v>312</v>
      </c>
      <c r="F69" s="39"/>
      <c r="G69" s="97">
        <f t="shared" si="4"/>
        <v>67.599999999999994</v>
      </c>
      <c r="H69" s="97">
        <f t="shared" si="4"/>
        <v>5</v>
      </c>
      <c r="I69" s="97">
        <f t="shared" si="4"/>
        <v>5</v>
      </c>
    </row>
    <row r="70" spans="1:9" ht="24.75" customHeight="1" x14ac:dyDescent="0.3">
      <c r="A70" s="38" t="s">
        <v>52</v>
      </c>
      <c r="B70" s="39" t="s">
        <v>5</v>
      </c>
      <c r="C70" s="26" t="s">
        <v>11</v>
      </c>
      <c r="D70" s="26" t="s">
        <v>16</v>
      </c>
      <c r="E70" s="26" t="s">
        <v>312</v>
      </c>
      <c r="F70" s="39" t="s">
        <v>51</v>
      </c>
      <c r="G70" s="97">
        <v>67.599999999999994</v>
      </c>
      <c r="H70" s="97">
        <v>5</v>
      </c>
      <c r="I70" s="97">
        <v>5</v>
      </c>
    </row>
    <row r="71" spans="1:9" ht="14.25" customHeight="1" x14ac:dyDescent="0.3">
      <c r="A71" s="40"/>
      <c r="B71" s="39"/>
      <c r="C71" s="26"/>
      <c r="D71" s="26"/>
      <c r="E71" s="26"/>
      <c r="F71" s="39"/>
      <c r="G71" s="97"/>
      <c r="H71" s="97"/>
      <c r="I71" s="97"/>
    </row>
    <row r="72" spans="1:9" ht="14.4" customHeight="1" x14ac:dyDescent="0.3">
      <c r="A72" s="74" t="s">
        <v>19</v>
      </c>
      <c r="B72" s="42" t="s">
        <v>5</v>
      </c>
      <c r="C72" s="43" t="s">
        <v>12</v>
      </c>
      <c r="D72" s="58"/>
      <c r="E72" s="58"/>
      <c r="F72" s="42"/>
      <c r="G72" s="96">
        <f>G83+G92+G73+G79</f>
        <v>24074.2</v>
      </c>
      <c r="H72" s="96">
        <f>H83+H92+H73+H79</f>
        <v>19137.100000000002</v>
      </c>
      <c r="I72" s="96">
        <f>I83+I92+I73+I79</f>
        <v>16482.399999999998</v>
      </c>
    </row>
    <row r="73" spans="1:9" ht="14.4" customHeight="1" x14ac:dyDescent="0.3">
      <c r="A73" s="74" t="s">
        <v>131</v>
      </c>
      <c r="B73" s="42" t="s">
        <v>5</v>
      </c>
      <c r="C73" s="43" t="s">
        <v>12</v>
      </c>
      <c r="D73" s="43" t="s">
        <v>22</v>
      </c>
      <c r="E73" s="58"/>
      <c r="F73" s="42"/>
      <c r="G73" s="96">
        <f>G74</f>
        <v>105</v>
      </c>
      <c r="H73" s="96">
        <f>H74</f>
        <v>62.2</v>
      </c>
      <c r="I73" s="96">
        <f>I74</f>
        <v>62.2</v>
      </c>
    </row>
    <row r="74" spans="1:9" ht="27" customHeight="1" x14ac:dyDescent="0.3">
      <c r="A74" s="38" t="s">
        <v>181</v>
      </c>
      <c r="B74" s="39" t="s">
        <v>5</v>
      </c>
      <c r="C74" s="26" t="s">
        <v>12</v>
      </c>
      <c r="D74" s="26" t="s">
        <v>22</v>
      </c>
      <c r="E74" s="26" t="s">
        <v>132</v>
      </c>
      <c r="F74" s="39"/>
      <c r="G74" s="97">
        <f>G77+G75</f>
        <v>105</v>
      </c>
      <c r="H74" s="97">
        <f>H77</f>
        <v>62.2</v>
      </c>
      <c r="I74" s="97">
        <f>I77</f>
        <v>62.2</v>
      </c>
    </row>
    <row r="75" spans="1:9" ht="27" customHeight="1" x14ac:dyDescent="0.3">
      <c r="A75" s="38" t="s">
        <v>393</v>
      </c>
      <c r="B75" s="39" t="s">
        <v>5</v>
      </c>
      <c r="C75" s="26" t="s">
        <v>12</v>
      </c>
      <c r="D75" s="26" t="s">
        <v>22</v>
      </c>
      <c r="E75" s="26" t="s">
        <v>392</v>
      </c>
      <c r="F75" s="39"/>
      <c r="G75" s="97">
        <f>G76</f>
        <v>11.5</v>
      </c>
      <c r="H75" s="97">
        <v>0</v>
      </c>
      <c r="I75" s="97">
        <v>0</v>
      </c>
    </row>
    <row r="76" spans="1:9" ht="27" customHeight="1" x14ac:dyDescent="0.3">
      <c r="A76" s="32" t="s">
        <v>52</v>
      </c>
      <c r="B76" s="39" t="s">
        <v>5</v>
      </c>
      <c r="C76" s="26" t="s">
        <v>12</v>
      </c>
      <c r="D76" s="26" t="s">
        <v>22</v>
      </c>
      <c r="E76" s="26" t="s">
        <v>392</v>
      </c>
      <c r="F76" s="39" t="s">
        <v>51</v>
      </c>
      <c r="G76" s="97">
        <v>11.5</v>
      </c>
      <c r="H76" s="97">
        <v>0</v>
      </c>
      <c r="I76" s="97">
        <v>0</v>
      </c>
    </row>
    <row r="77" spans="1:9" ht="24.75" customHeight="1" x14ac:dyDescent="0.3">
      <c r="A77" s="40" t="s">
        <v>281</v>
      </c>
      <c r="B77" s="39" t="s">
        <v>5</v>
      </c>
      <c r="C77" s="26" t="s">
        <v>12</v>
      </c>
      <c r="D77" s="26" t="s">
        <v>22</v>
      </c>
      <c r="E77" s="26" t="s">
        <v>242</v>
      </c>
      <c r="F77" s="39"/>
      <c r="G77" s="97">
        <f>G78</f>
        <v>93.5</v>
      </c>
      <c r="H77" s="97">
        <f>H78</f>
        <v>62.2</v>
      </c>
      <c r="I77" s="97">
        <f>I78</f>
        <v>62.2</v>
      </c>
    </row>
    <row r="78" spans="1:9" ht="32.25" customHeight="1" x14ac:dyDescent="0.3">
      <c r="A78" s="38" t="s">
        <v>52</v>
      </c>
      <c r="B78" s="39" t="s">
        <v>5</v>
      </c>
      <c r="C78" s="26" t="s">
        <v>12</v>
      </c>
      <c r="D78" s="26" t="s">
        <v>22</v>
      </c>
      <c r="E78" s="26" t="s">
        <v>242</v>
      </c>
      <c r="F78" s="39" t="s">
        <v>51</v>
      </c>
      <c r="G78" s="97">
        <v>93.5</v>
      </c>
      <c r="H78" s="97">
        <v>62.2</v>
      </c>
      <c r="I78" s="97">
        <v>62.2</v>
      </c>
    </row>
    <row r="79" spans="1:9" ht="16.5" customHeight="1" x14ac:dyDescent="0.3">
      <c r="A79" s="71" t="s">
        <v>197</v>
      </c>
      <c r="B79" s="42" t="s">
        <v>5</v>
      </c>
      <c r="C79" s="43" t="s">
        <v>12</v>
      </c>
      <c r="D79" s="43" t="s">
        <v>20</v>
      </c>
      <c r="E79" s="43"/>
      <c r="F79" s="42"/>
      <c r="G79" s="96">
        <f t="shared" ref="G79:I81" si="5">G80</f>
        <v>15329.2</v>
      </c>
      <c r="H79" s="96">
        <f>H80</f>
        <v>14181.400000000001</v>
      </c>
      <c r="I79" s="96">
        <f t="shared" si="5"/>
        <v>11329.099999999999</v>
      </c>
    </row>
    <row r="80" spans="1:9" ht="16.5" customHeight="1" x14ac:dyDescent="0.3">
      <c r="A80" s="50" t="s">
        <v>89</v>
      </c>
      <c r="B80" s="39" t="s">
        <v>5</v>
      </c>
      <c r="C80" s="26" t="s">
        <v>12</v>
      </c>
      <c r="D80" s="26" t="s">
        <v>20</v>
      </c>
      <c r="E80" s="34" t="s">
        <v>111</v>
      </c>
      <c r="F80" s="39"/>
      <c r="G80" s="97">
        <f t="shared" si="5"/>
        <v>15329.2</v>
      </c>
      <c r="H80" s="97">
        <f t="shared" si="5"/>
        <v>14181.400000000001</v>
      </c>
      <c r="I80" s="97">
        <f t="shared" si="5"/>
        <v>11329.099999999999</v>
      </c>
    </row>
    <row r="81" spans="1:9" ht="48" customHeight="1" x14ac:dyDescent="0.3">
      <c r="A81" s="38" t="s">
        <v>264</v>
      </c>
      <c r="B81" s="39" t="s">
        <v>5</v>
      </c>
      <c r="C81" s="26" t="s">
        <v>12</v>
      </c>
      <c r="D81" s="26" t="s">
        <v>20</v>
      </c>
      <c r="E81" s="34" t="s">
        <v>265</v>
      </c>
      <c r="F81" s="39"/>
      <c r="G81" s="97">
        <f t="shared" si="5"/>
        <v>15329.2</v>
      </c>
      <c r="H81" s="97">
        <f t="shared" si="5"/>
        <v>14181.400000000001</v>
      </c>
      <c r="I81" s="97">
        <f t="shared" si="5"/>
        <v>11329.099999999999</v>
      </c>
    </row>
    <row r="82" spans="1:9" ht="29.25" customHeight="1" x14ac:dyDescent="0.3">
      <c r="A82" s="38" t="s">
        <v>52</v>
      </c>
      <c r="B82" s="39" t="s">
        <v>5</v>
      </c>
      <c r="C82" s="26" t="s">
        <v>12</v>
      </c>
      <c r="D82" s="26" t="s">
        <v>20</v>
      </c>
      <c r="E82" s="34" t="s">
        <v>265</v>
      </c>
      <c r="F82" s="39" t="s">
        <v>51</v>
      </c>
      <c r="G82" s="97">
        <v>15329.2</v>
      </c>
      <c r="H82" s="97">
        <f>15329.2-1888.2+4481.4-3741</f>
        <v>14181.400000000001</v>
      </c>
      <c r="I82" s="97">
        <f>15329.2+3539.5+1.3+0.1-7541</f>
        <v>11329.099999999999</v>
      </c>
    </row>
    <row r="83" spans="1:9" ht="14.4" customHeight="1" x14ac:dyDescent="0.3">
      <c r="A83" s="74" t="s">
        <v>41</v>
      </c>
      <c r="B83" s="42" t="s">
        <v>5</v>
      </c>
      <c r="C83" s="43" t="s">
        <v>12</v>
      </c>
      <c r="D83" s="43" t="s">
        <v>18</v>
      </c>
      <c r="E83" s="69"/>
      <c r="F83" s="42"/>
      <c r="G83" s="96">
        <f>G84</f>
        <v>5408.6</v>
      </c>
      <c r="H83" s="96">
        <f t="shared" ref="G83:I84" si="6">H84</f>
        <v>4276.2</v>
      </c>
      <c r="I83" s="96">
        <f t="shared" si="6"/>
        <v>4473.8</v>
      </c>
    </row>
    <row r="84" spans="1:9" ht="55.5" customHeight="1" x14ac:dyDescent="0.3">
      <c r="A84" s="75" t="s">
        <v>183</v>
      </c>
      <c r="B84" s="39" t="s">
        <v>5</v>
      </c>
      <c r="C84" s="26" t="s">
        <v>12</v>
      </c>
      <c r="D84" s="26" t="s">
        <v>18</v>
      </c>
      <c r="E84" s="58" t="s">
        <v>112</v>
      </c>
      <c r="F84" s="39"/>
      <c r="G84" s="97">
        <f t="shared" si="6"/>
        <v>5408.6</v>
      </c>
      <c r="H84" s="97">
        <f t="shared" si="6"/>
        <v>4276.2</v>
      </c>
      <c r="I84" s="97">
        <f t="shared" si="6"/>
        <v>4473.8</v>
      </c>
    </row>
    <row r="85" spans="1:9" ht="28.5" customHeight="1" x14ac:dyDescent="0.3">
      <c r="A85" s="31" t="s">
        <v>167</v>
      </c>
      <c r="B85" s="39" t="s">
        <v>5</v>
      </c>
      <c r="C85" s="26" t="s">
        <v>12</v>
      </c>
      <c r="D85" s="26" t="s">
        <v>18</v>
      </c>
      <c r="E85" s="58" t="s">
        <v>113</v>
      </c>
      <c r="F85" s="39"/>
      <c r="G85" s="97">
        <f>G86+G90+G89</f>
        <v>5408.6</v>
      </c>
      <c r="H85" s="97">
        <f>H86+H90+H89</f>
        <v>4276.2</v>
      </c>
      <c r="I85" s="97">
        <f>I86+I90+I89</f>
        <v>4473.8</v>
      </c>
    </row>
    <row r="86" spans="1:9" ht="39.75" customHeight="1" x14ac:dyDescent="0.3">
      <c r="A86" s="36" t="s">
        <v>59</v>
      </c>
      <c r="B86" s="39" t="s">
        <v>5</v>
      </c>
      <c r="C86" s="26" t="s">
        <v>12</v>
      </c>
      <c r="D86" s="26" t="s">
        <v>18</v>
      </c>
      <c r="E86" s="58" t="s">
        <v>241</v>
      </c>
      <c r="F86" s="39"/>
      <c r="G86" s="97">
        <f>G87</f>
        <v>2564</v>
      </c>
      <c r="H86" s="97">
        <f>H87</f>
        <v>1709</v>
      </c>
      <c r="I86" s="97">
        <f>I87</f>
        <v>1709</v>
      </c>
    </row>
    <row r="87" spans="1:9" ht="39.75" customHeight="1" x14ac:dyDescent="0.3">
      <c r="A87" s="40" t="s">
        <v>52</v>
      </c>
      <c r="B87" s="39" t="s">
        <v>5</v>
      </c>
      <c r="C87" s="26" t="s">
        <v>12</v>
      </c>
      <c r="D87" s="26" t="s">
        <v>18</v>
      </c>
      <c r="E87" s="58" t="s">
        <v>241</v>
      </c>
      <c r="F87" s="39" t="s">
        <v>51</v>
      </c>
      <c r="G87" s="97">
        <v>2564</v>
      </c>
      <c r="H87" s="97">
        <v>1709</v>
      </c>
      <c r="I87" s="97">
        <v>1709</v>
      </c>
    </row>
    <row r="88" spans="1:9" ht="75.75" customHeight="1" x14ac:dyDescent="0.3">
      <c r="A88" s="25" t="s">
        <v>279</v>
      </c>
      <c r="B88" s="39" t="s">
        <v>5</v>
      </c>
      <c r="C88" s="26" t="s">
        <v>12</v>
      </c>
      <c r="D88" s="26" t="s">
        <v>18</v>
      </c>
      <c r="E88" s="58" t="s">
        <v>280</v>
      </c>
      <c r="F88" s="39"/>
      <c r="G88" s="97">
        <f>G89</f>
        <v>2709.6</v>
      </c>
      <c r="H88" s="97">
        <f>H89</f>
        <v>2477.1999999999998</v>
      </c>
      <c r="I88" s="97">
        <f>I89</f>
        <v>2674.8</v>
      </c>
    </row>
    <row r="89" spans="1:9" ht="48" customHeight="1" x14ac:dyDescent="0.3">
      <c r="A89" s="32" t="s">
        <v>52</v>
      </c>
      <c r="B89" s="39" t="s">
        <v>5</v>
      </c>
      <c r="C89" s="26" t="s">
        <v>12</v>
      </c>
      <c r="D89" s="26" t="s">
        <v>18</v>
      </c>
      <c r="E89" s="58" t="s">
        <v>280</v>
      </c>
      <c r="F89" s="39" t="s">
        <v>51</v>
      </c>
      <c r="G89" s="97">
        <v>2709.6</v>
      </c>
      <c r="H89" s="97">
        <v>2477.1999999999998</v>
      </c>
      <c r="I89" s="97">
        <v>2674.8</v>
      </c>
    </row>
    <row r="90" spans="1:9" ht="30.75" customHeight="1" x14ac:dyDescent="0.3">
      <c r="A90" s="31" t="s">
        <v>196</v>
      </c>
      <c r="B90" s="39" t="s">
        <v>5</v>
      </c>
      <c r="C90" s="26" t="s">
        <v>12</v>
      </c>
      <c r="D90" s="26" t="s">
        <v>18</v>
      </c>
      <c r="E90" s="58" t="s">
        <v>209</v>
      </c>
      <c r="F90" s="39"/>
      <c r="G90" s="97">
        <f>G91</f>
        <v>135</v>
      </c>
      <c r="H90" s="97">
        <f>H91</f>
        <v>90</v>
      </c>
      <c r="I90" s="97">
        <f>I91</f>
        <v>90</v>
      </c>
    </row>
    <row r="91" spans="1:9" ht="25.5" customHeight="1" x14ac:dyDescent="0.3">
      <c r="A91" s="36" t="s">
        <v>52</v>
      </c>
      <c r="B91" s="39" t="s">
        <v>5</v>
      </c>
      <c r="C91" s="26" t="s">
        <v>12</v>
      </c>
      <c r="D91" s="26" t="s">
        <v>18</v>
      </c>
      <c r="E91" s="58" t="s">
        <v>209</v>
      </c>
      <c r="F91" s="39" t="s">
        <v>51</v>
      </c>
      <c r="G91" s="97">
        <v>135</v>
      </c>
      <c r="H91" s="97">
        <v>90</v>
      </c>
      <c r="I91" s="97">
        <v>90</v>
      </c>
    </row>
    <row r="92" spans="1:9" ht="18" customHeight="1" x14ac:dyDescent="0.3">
      <c r="A92" s="44" t="s">
        <v>38</v>
      </c>
      <c r="B92" s="54">
        <v>700</v>
      </c>
      <c r="C92" s="43" t="s">
        <v>12</v>
      </c>
      <c r="D92" s="43">
        <v>12</v>
      </c>
      <c r="E92" s="58"/>
      <c r="F92" s="54"/>
      <c r="G92" s="96">
        <f>G93+G109+G97</f>
        <v>3231.4</v>
      </c>
      <c r="H92" s="96">
        <f>H93+H109+H97</f>
        <v>617.29999999999995</v>
      </c>
      <c r="I92" s="96">
        <f>I93+I109+I97</f>
        <v>617.29999999999995</v>
      </c>
    </row>
    <row r="93" spans="1:9" ht="30" customHeight="1" x14ac:dyDescent="0.3">
      <c r="A93" s="62" t="s">
        <v>172</v>
      </c>
      <c r="B93" s="61">
        <v>700</v>
      </c>
      <c r="C93" s="26" t="s">
        <v>12</v>
      </c>
      <c r="D93" s="26" t="s">
        <v>21</v>
      </c>
      <c r="E93" s="58" t="s">
        <v>114</v>
      </c>
      <c r="F93" s="61"/>
      <c r="G93" s="97">
        <f t="shared" ref="G93:I95" si="7">G94</f>
        <v>1852.4</v>
      </c>
      <c r="H93" s="97">
        <f t="shared" si="7"/>
        <v>415</v>
      </c>
      <c r="I93" s="97">
        <f t="shared" si="7"/>
        <v>415</v>
      </c>
    </row>
    <row r="94" spans="1:9" ht="29.25" customHeight="1" x14ac:dyDescent="0.3">
      <c r="A94" s="62" t="s">
        <v>180</v>
      </c>
      <c r="B94" s="61">
        <v>700</v>
      </c>
      <c r="C94" s="26" t="s">
        <v>12</v>
      </c>
      <c r="D94" s="26" t="s">
        <v>21</v>
      </c>
      <c r="E94" s="58" t="s">
        <v>163</v>
      </c>
      <c r="F94" s="61"/>
      <c r="G94" s="97">
        <f t="shared" si="7"/>
        <v>1852.4</v>
      </c>
      <c r="H94" s="97">
        <f t="shared" si="7"/>
        <v>415</v>
      </c>
      <c r="I94" s="97">
        <f t="shared" si="7"/>
        <v>415</v>
      </c>
    </row>
    <row r="95" spans="1:9" ht="30.75" customHeight="1" x14ac:dyDescent="0.3">
      <c r="A95" s="62" t="s">
        <v>179</v>
      </c>
      <c r="B95" s="39" t="s">
        <v>5</v>
      </c>
      <c r="C95" s="26" t="s">
        <v>12</v>
      </c>
      <c r="D95" s="26" t="s">
        <v>21</v>
      </c>
      <c r="E95" s="58" t="s">
        <v>198</v>
      </c>
      <c r="F95" s="39"/>
      <c r="G95" s="97">
        <f t="shared" si="7"/>
        <v>1852.4</v>
      </c>
      <c r="H95" s="97">
        <f t="shared" si="7"/>
        <v>415</v>
      </c>
      <c r="I95" s="97">
        <f t="shared" si="7"/>
        <v>415</v>
      </c>
    </row>
    <row r="96" spans="1:9" ht="30.75" customHeight="1" x14ac:dyDescent="0.3">
      <c r="A96" s="36" t="s">
        <v>52</v>
      </c>
      <c r="B96" s="39" t="s">
        <v>5</v>
      </c>
      <c r="C96" s="26" t="s">
        <v>12</v>
      </c>
      <c r="D96" s="26" t="s">
        <v>21</v>
      </c>
      <c r="E96" s="58" t="s">
        <v>198</v>
      </c>
      <c r="F96" s="39" t="s">
        <v>51</v>
      </c>
      <c r="G96" s="97">
        <v>1852.4</v>
      </c>
      <c r="H96" s="97">
        <v>415</v>
      </c>
      <c r="I96" s="97">
        <v>415</v>
      </c>
    </row>
    <row r="97" spans="1:9" ht="30.75" customHeight="1" x14ac:dyDescent="0.3">
      <c r="A97" s="40" t="s">
        <v>334</v>
      </c>
      <c r="B97" s="39" t="s">
        <v>5</v>
      </c>
      <c r="C97" s="26" t="s">
        <v>12</v>
      </c>
      <c r="D97" s="26" t="s">
        <v>21</v>
      </c>
      <c r="E97" s="58" t="s">
        <v>333</v>
      </c>
      <c r="F97" s="39"/>
      <c r="G97" s="97">
        <f>G98+G103</f>
        <v>915.40000000000009</v>
      </c>
      <c r="H97" s="97">
        <f>H103</f>
        <v>100</v>
      </c>
      <c r="I97" s="97">
        <f>I103</f>
        <v>100</v>
      </c>
    </row>
    <row r="98" spans="1:9" ht="37.5" customHeight="1" x14ac:dyDescent="0.3">
      <c r="A98" s="40" t="s">
        <v>377</v>
      </c>
      <c r="B98" s="39" t="s">
        <v>5</v>
      </c>
      <c r="C98" s="26" t="s">
        <v>12</v>
      </c>
      <c r="D98" s="26" t="s">
        <v>21</v>
      </c>
      <c r="E98" s="58" t="s">
        <v>378</v>
      </c>
      <c r="F98" s="39"/>
      <c r="G98" s="97">
        <f>G99+G101</f>
        <v>353.7</v>
      </c>
      <c r="H98" s="97">
        <v>0</v>
      </c>
      <c r="I98" s="97">
        <v>0</v>
      </c>
    </row>
    <row r="99" spans="1:9" ht="60.75" customHeight="1" x14ac:dyDescent="0.3">
      <c r="A99" s="40" t="s">
        <v>379</v>
      </c>
      <c r="B99" s="39" t="s">
        <v>5</v>
      </c>
      <c r="C99" s="26" t="s">
        <v>12</v>
      </c>
      <c r="D99" s="26" t="s">
        <v>21</v>
      </c>
      <c r="E99" s="58" t="s">
        <v>380</v>
      </c>
      <c r="F99" s="39"/>
      <c r="G99" s="97">
        <f>G100</f>
        <v>318.3</v>
      </c>
      <c r="H99" s="97">
        <f>H100</f>
        <v>0</v>
      </c>
      <c r="I99" s="97">
        <f>I100</f>
        <v>0</v>
      </c>
    </row>
    <row r="100" spans="1:9" ht="45.75" customHeight="1" x14ac:dyDescent="0.3">
      <c r="A100" s="40" t="s">
        <v>349</v>
      </c>
      <c r="B100" s="39" t="s">
        <v>5</v>
      </c>
      <c r="C100" s="26" t="s">
        <v>12</v>
      </c>
      <c r="D100" s="26" t="s">
        <v>21</v>
      </c>
      <c r="E100" s="58" t="s">
        <v>381</v>
      </c>
      <c r="F100" s="39" t="s">
        <v>335</v>
      </c>
      <c r="G100" s="97">
        <v>318.3</v>
      </c>
      <c r="H100" s="97">
        <v>0</v>
      </c>
      <c r="I100" s="97">
        <v>0</v>
      </c>
    </row>
    <row r="101" spans="1:9" ht="90" customHeight="1" x14ac:dyDescent="0.3">
      <c r="A101" s="40" t="s">
        <v>382</v>
      </c>
      <c r="B101" s="39" t="s">
        <v>5</v>
      </c>
      <c r="C101" s="26" t="s">
        <v>12</v>
      </c>
      <c r="D101" s="26" t="s">
        <v>21</v>
      </c>
      <c r="E101" s="58" t="s">
        <v>383</v>
      </c>
      <c r="F101" s="39"/>
      <c r="G101" s="97">
        <f>G102</f>
        <v>35.4</v>
      </c>
      <c r="H101" s="97">
        <v>0</v>
      </c>
      <c r="I101" s="97">
        <v>0</v>
      </c>
    </row>
    <row r="102" spans="1:9" ht="45.75" customHeight="1" x14ac:dyDescent="0.3">
      <c r="A102" s="40" t="s">
        <v>349</v>
      </c>
      <c r="B102" s="39" t="s">
        <v>5</v>
      </c>
      <c r="C102" s="26" t="s">
        <v>12</v>
      </c>
      <c r="D102" s="26" t="s">
        <v>21</v>
      </c>
      <c r="E102" s="58" t="s">
        <v>383</v>
      </c>
      <c r="F102" s="39" t="s">
        <v>335</v>
      </c>
      <c r="G102" s="97">
        <v>35.4</v>
      </c>
      <c r="H102" s="97">
        <v>0</v>
      </c>
      <c r="I102" s="97">
        <v>0</v>
      </c>
    </row>
    <row r="103" spans="1:9" ht="28.5" customHeight="1" x14ac:dyDescent="0.3">
      <c r="A103" s="40" t="s">
        <v>346</v>
      </c>
      <c r="B103" s="39" t="s">
        <v>5</v>
      </c>
      <c r="C103" s="26" t="s">
        <v>12</v>
      </c>
      <c r="D103" s="26" t="s">
        <v>21</v>
      </c>
      <c r="E103" s="58" t="s">
        <v>347</v>
      </c>
      <c r="F103" s="39"/>
      <c r="G103" s="97">
        <f>G104+G106</f>
        <v>561.70000000000005</v>
      </c>
      <c r="H103" s="97">
        <f t="shared" ref="G103:I104" si="8">H104</f>
        <v>100</v>
      </c>
      <c r="I103" s="97">
        <f t="shared" si="8"/>
        <v>100</v>
      </c>
    </row>
    <row r="104" spans="1:9" ht="33.75" customHeight="1" x14ac:dyDescent="0.3">
      <c r="A104" s="40" t="s">
        <v>344</v>
      </c>
      <c r="B104" s="39" t="s">
        <v>5</v>
      </c>
      <c r="C104" s="26" t="s">
        <v>12</v>
      </c>
      <c r="D104" s="26" t="s">
        <v>21</v>
      </c>
      <c r="E104" s="58" t="s">
        <v>348</v>
      </c>
      <c r="F104" s="39"/>
      <c r="G104" s="97">
        <f t="shared" si="8"/>
        <v>64.599999999999994</v>
      </c>
      <c r="H104" s="97">
        <f t="shared" si="8"/>
        <v>100</v>
      </c>
      <c r="I104" s="97">
        <f t="shared" si="8"/>
        <v>100</v>
      </c>
    </row>
    <row r="105" spans="1:9" ht="48.75" customHeight="1" x14ac:dyDescent="0.3">
      <c r="A105" s="40" t="s">
        <v>349</v>
      </c>
      <c r="B105" s="39" t="s">
        <v>5</v>
      </c>
      <c r="C105" s="26" t="s">
        <v>12</v>
      </c>
      <c r="D105" s="26" t="s">
        <v>21</v>
      </c>
      <c r="E105" s="58" t="s">
        <v>348</v>
      </c>
      <c r="F105" s="39" t="s">
        <v>335</v>
      </c>
      <c r="G105" s="97">
        <v>64.599999999999994</v>
      </c>
      <c r="H105" s="97">
        <v>100</v>
      </c>
      <c r="I105" s="97">
        <v>100</v>
      </c>
    </row>
    <row r="106" spans="1:9" ht="86.25" customHeight="1" x14ac:dyDescent="0.3">
      <c r="A106" s="40" t="s">
        <v>384</v>
      </c>
      <c r="B106" s="39" t="s">
        <v>5</v>
      </c>
      <c r="C106" s="26" t="s">
        <v>12</v>
      </c>
      <c r="D106" s="26" t="s">
        <v>21</v>
      </c>
      <c r="E106" s="58" t="s">
        <v>386</v>
      </c>
      <c r="F106" s="39"/>
      <c r="G106" s="97">
        <f>G107</f>
        <v>497.1</v>
      </c>
      <c r="H106" s="97">
        <f>H107</f>
        <v>0</v>
      </c>
      <c r="I106" s="97">
        <f>I107</f>
        <v>0</v>
      </c>
    </row>
    <row r="107" spans="1:9" ht="48.75" customHeight="1" x14ac:dyDescent="0.3">
      <c r="A107" s="40" t="s">
        <v>385</v>
      </c>
      <c r="B107" s="39" t="s">
        <v>5</v>
      </c>
      <c r="C107" s="26" t="s">
        <v>12</v>
      </c>
      <c r="D107" s="26" t="s">
        <v>21</v>
      </c>
      <c r="E107" s="58" t="s">
        <v>386</v>
      </c>
      <c r="F107" s="39" t="s">
        <v>335</v>
      </c>
      <c r="G107" s="97">
        <v>497.1</v>
      </c>
      <c r="H107" s="97">
        <v>0</v>
      </c>
      <c r="I107" s="97">
        <v>0</v>
      </c>
    </row>
    <row r="108" spans="1:9" ht="43.5" customHeight="1" x14ac:dyDescent="0.3">
      <c r="A108" s="40" t="s">
        <v>316</v>
      </c>
      <c r="B108" s="39" t="s">
        <v>5</v>
      </c>
      <c r="C108" s="26" t="s">
        <v>12</v>
      </c>
      <c r="D108" s="26" t="s">
        <v>21</v>
      </c>
      <c r="E108" s="58" t="s">
        <v>314</v>
      </c>
      <c r="F108" s="39"/>
      <c r="G108" s="97">
        <f t="shared" ref="G108:I109" si="9">G109</f>
        <v>463.6</v>
      </c>
      <c r="H108" s="97">
        <f t="shared" si="9"/>
        <v>102.3</v>
      </c>
      <c r="I108" s="97">
        <f t="shared" si="9"/>
        <v>102.3</v>
      </c>
    </row>
    <row r="109" spans="1:9" ht="39.75" customHeight="1" x14ac:dyDescent="0.3">
      <c r="A109" s="70" t="s">
        <v>317</v>
      </c>
      <c r="B109" s="39" t="s">
        <v>5</v>
      </c>
      <c r="C109" s="26" t="s">
        <v>12</v>
      </c>
      <c r="D109" s="26" t="s">
        <v>21</v>
      </c>
      <c r="E109" s="58" t="s">
        <v>315</v>
      </c>
      <c r="F109" s="39"/>
      <c r="G109" s="97">
        <f t="shared" si="9"/>
        <v>463.6</v>
      </c>
      <c r="H109" s="97">
        <f t="shared" si="9"/>
        <v>102.3</v>
      </c>
      <c r="I109" s="97">
        <f t="shared" si="9"/>
        <v>102.3</v>
      </c>
    </row>
    <row r="110" spans="1:9" ht="27" customHeight="1" x14ac:dyDescent="0.3">
      <c r="A110" s="36" t="s">
        <v>52</v>
      </c>
      <c r="B110" s="39" t="s">
        <v>5</v>
      </c>
      <c r="C110" s="26" t="s">
        <v>12</v>
      </c>
      <c r="D110" s="26" t="s">
        <v>21</v>
      </c>
      <c r="E110" s="58" t="s">
        <v>315</v>
      </c>
      <c r="F110" s="39" t="s">
        <v>51</v>
      </c>
      <c r="G110" s="97">
        <v>463.6</v>
      </c>
      <c r="H110" s="97">
        <v>102.3</v>
      </c>
      <c r="I110" s="97">
        <v>102.3</v>
      </c>
    </row>
    <row r="111" spans="1:9" ht="19.5" customHeight="1" x14ac:dyDescent="0.3">
      <c r="A111" s="36"/>
      <c r="B111" s="39"/>
      <c r="C111" s="26"/>
      <c r="D111" s="26"/>
      <c r="E111" s="58"/>
      <c r="F111" s="39"/>
      <c r="G111" s="97"/>
      <c r="H111" s="97"/>
      <c r="I111" s="97"/>
    </row>
    <row r="112" spans="1:9" ht="16.5" customHeight="1" x14ac:dyDescent="0.3">
      <c r="A112" s="72" t="s">
        <v>127</v>
      </c>
      <c r="B112" s="42" t="s">
        <v>5</v>
      </c>
      <c r="C112" s="43" t="s">
        <v>22</v>
      </c>
      <c r="D112" s="43"/>
      <c r="E112" s="58"/>
      <c r="F112" s="42"/>
      <c r="G112" s="96">
        <f>G113+G118</f>
        <v>1710.3</v>
      </c>
      <c r="H112" s="96">
        <f>H113+H118</f>
        <v>1010.3</v>
      </c>
      <c r="I112" s="96">
        <f>I113+I118</f>
        <v>1010.3</v>
      </c>
    </row>
    <row r="113" spans="1:9" ht="18.75" customHeight="1" x14ac:dyDescent="0.3">
      <c r="A113" s="76" t="s">
        <v>128</v>
      </c>
      <c r="B113" s="42" t="s">
        <v>5</v>
      </c>
      <c r="C113" s="43" t="s">
        <v>22</v>
      </c>
      <c r="D113" s="43" t="s">
        <v>7</v>
      </c>
      <c r="E113" s="58"/>
      <c r="F113" s="42"/>
      <c r="G113" s="96">
        <f>G114</f>
        <v>1570.3</v>
      </c>
      <c r="H113" s="96">
        <f>H114</f>
        <v>870.3</v>
      </c>
      <c r="I113" s="96">
        <f>I114</f>
        <v>870.3</v>
      </c>
    </row>
    <row r="114" spans="1:9" ht="34.5" customHeight="1" x14ac:dyDescent="0.3">
      <c r="A114" s="40" t="s">
        <v>199</v>
      </c>
      <c r="B114" s="39" t="s">
        <v>5</v>
      </c>
      <c r="C114" s="26" t="s">
        <v>22</v>
      </c>
      <c r="D114" s="26" t="s">
        <v>7</v>
      </c>
      <c r="E114" s="26" t="s">
        <v>129</v>
      </c>
      <c r="F114" s="39"/>
      <c r="G114" s="97">
        <f>G116</f>
        <v>1570.3</v>
      </c>
      <c r="H114" s="97">
        <f>H116</f>
        <v>870.3</v>
      </c>
      <c r="I114" s="97">
        <f>I116</f>
        <v>870.3</v>
      </c>
    </row>
    <row r="115" spans="1:9" ht="34.5" customHeight="1" x14ac:dyDescent="0.3">
      <c r="A115" s="40" t="s">
        <v>200</v>
      </c>
      <c r="B115" s="39" t="s">
        <v>5</v>
      </c>
      <c r="C115" s="26" t="s">
        <v>22</v>
      </c>
      <c r="D115" s="26" t="s">
        <v>7</v>
      </c>
      <c r="E115" s="26" t="s">
        <v>262</v>
      </c>
      <c r="F115" s="39"/>
      <c r="G115" s="97">
        <f t="shared" ref="G115:I116" si="10">G116</f>
        <v>1570.3</v>
      </c>
      <c r="H115" s="97">
        <f t="shared" si="10"/>
        <v>870.3</v>
      </c>
      <c r="I115" s="97">
        <f t="shared" si="10"/>
        <v>870.3</v>
      </c>
    </row>
    <row r="116" spans="1:9" ht="38.25" customHeight="1" x14ac:dyDescent="0.3">
      <c r="A116" s="40" t="s">
        <v>201</v>
      </c>
      <c r="B116" s="39" t="s">
        <v>5</v>
      </c>
      <c r="C116" s="26" t="s">
        <v>22</v>
      </c>
      <c r="D116" s="26" t="s">
        <v>7</v>
      </c>
      <c r="E116" s="26" t="s">
        <v>263</v>
      </c>
      <c r="F116" s="39"/>
      <c r="G116" s="97">
        <f t="shared" si="10"/>
        <v>1570.3</v>
      </c>
      <c r="H116" s="97">
        <f t="shared" si="10"/>
        <v>870.3</v>
      </c>
      <c r="I116" s="97">
        <f t="shared" si="10"/>
        <v>870.3</v>
      </c>
    </row>
    <row r="117" spans="1:9" ht="27" customHeight="1" x14ac:dyDescent="0.3">
      <c r="A117" s="40" t="s">
        <v>52</v>
      </c>
      <c r="B117" s="39" t="s">
        <v>5</v>
      </c>
      <c r="C117" s="26" t="s">
        <v>22</v>
      </c>
      <c r="D117" s="26" t="s">
        <v>7</v>
      </c>
      <c r="E117" s="26" t="s">
        <v>263</v>
      </c>
      <c r="F117" s="39" t="s">
        <v>51</v>
      </c>
      <c r="G117" s="97">
        <v>1570.3</v>
      </c>
      <c r="H117" s="97">
        <v>870.3</v>
      </c>
      <c r="I117" s="97">
        <v>870.3</v>
      </c>
    </row>
    <row r="118" spans="1:9" ht="18" customHeight="1" x14ac:dyDescent="0.3">
      <c r="A118" s="41" t="s">
        <v>267</v>
      </c>
      <c r="B118" s="42" t="s">
        <v>5</v>
      </c>
      <c r="C118" s="43" t="s">
        <v>22</v>
      </c>
      <c r="D118" s="43" t="s">
        <v>9</v>
      </c>
      <c r="E118" s="43"/>
      <c r="F118" s="42"/>
      <c r="G118" s="96">
        <f>G119</f>
        <v>140</v>
      </c>
      <c r="H118" s="96">
        <f>H119</f>
        <v>140</v>
      </c>
      <c r="I118" s="96">
        <f>I119</f>
        <v>140</v>
      </c>
    </row>
    <row r="119" spans="1:9" ht="35.25" customHeight="1" x14ac:dyDescent="0.3">
      <c r="A119" s="40" t="s">
        <v>199</v>
      </c>
      <c r="B119" s="39" t="s">
        <v>5</v>
      </c>
      <c r="C119" s="26" t="s">
        <v>22</v>
      </c>
      <c r="D119" s="26" t="s">
        <v>9</v>
      </c>
      <c r="E119" s="26" t="s">
        <v>129</v>
      </c>
      <c r="F119" s="42"/>
      <c r="G119" s="97">
        <f t="shared" ref="G119:I121" si="11">G120</f>
        <v>140</v>
      </c>
      <c r="H119" s="97">
        <f t="shared" si="11"/>
        <v>140</v>
      </c>
      <c r="I119" s="97">
        <f t="shared" si="11"/>
        <v>140</v>
      </c>
    </row>
    <row r="120" spans="1:9" ht="35.25" customHeight="1" x14ac:dyDescent="0.3">
      <c r="A120" s="40" t="s">
        <v>268</v>
      </c>
      <c r="B120" s="39" t="s">
        <v>5</v>
      </c>
      <c r="C120" s="26" t="s">
        <v>22</v>
      </c>
      <c r="D120" s="26" t="s">
        <v>9</v>
      </c>
      <c r="E120" s="26" t="s">
        <v>269</v>
      </c>
      <c r="F120" s="42"/>
      <c r="G120" s="97">
        <f>G121</f>
        <v>140</v>
      </c>
      <c r="H120" s="97">
        <f t="shared" si="11"/>
        <v>140</v>
      </c>
      <c r="I120" s="97">
        <f t="shared" si="11"/>
        <v>140</v>
      </c>
    </row>
    <row r="121" spans="1:9" ht="29.25" customHeight="1" x14ac:dyDescent="0.3">
      <c r="A121" s="40" t="s">
        <v>202</v>
      </c>
      <c r="B121" s="39" t="s">
        <v>5</v>
      </c>
      <c r="C121" s="26" t="s">
        <v>22</v>
      </c>
      <c r="D121" s="26" t="s">
        <v>9</v>
      </c>
      <c r="E121" s="26" t="s">
        <v>266</v>
      </c>
      <c r="F121" s="39"/>
      <c r="G121" s="97">
        <f>G122</f>
        <v>140</v>
      </c>
      <c r="H121" s="97">
        <f t="shared" si="11"/>
        <v>140</v>
      </c>
      <c r="I121" s="97">
        <f t="shared" si="11"/>
        <v>140</v>
      </c>
    </row>
    <row r="122" spans="1:9" ht="28.5" customHeight="1" x14ac:dyDescent="0.3">
      <c r="A122" s="40" t="s">
        <v>52</v>
      </c>
      <c r="B122" s="39" t="s">
        <v>5</v>
      </c>
      <c r="C122" s="26" t="s">
        <v>22</v>
      </c>
      <c r="D122" s="26" t="s">
        <v>9</v>
      </c>
      <c r="E122" s="26" t="s">
        <v>266</v>
      </c>
      <c r="F122" s="39" t="s">
        <v>51</v>
      </c>
      <c r="G122" s="97">
        <v>140</v>
      </c>
      <c r="H122" s="97">
        <v>140</v>
      </c>
      <c r="I122" s="97">
        <v>140</v>
      </c>
    </row>
    <row r="123" spans="1:9" ht="14.25" customHeight="1" x14ac:dyDescent="0.3">
      <c r="A123" s="40"/>
      <c r="B123" s="39"/>
      <c r="C123" s="26"/>
      <c r="D123" s="26"/>
      <c r="E123" s="26"/>
      <c r="F123" s="39"/>
      <c r="G123" s="97"/>
      <c r="H123" s="97"/>
      <c r="I123" s="97"/>
    </row>
    <row r="124" spans="1:9" ht="18" customHeight="1" x14ac:dyDescent="0.3">
      <c r="A124" s="41" t="s">
        <v>284</v>
      </c>
      <c r="B124" s="42" t="s">
        <v>5</v>
      </c>
      <c r="C124" s="43" t="s">
        <v>23</v>
      </c>
      <c r="D124" s="43"/>
      <c r="E124" s="43"/>
      <c r="F124" s="42"/>
      <c r="G124" s="96">
        <f t="shared" ref="G124:I125" si="12">G125</f>
        <v>17331.7</v>
      </c>
      <c r="H124" s="96">
        <f t="shared" si="12"/>
        <v>0</v>
      </c>
      <c r="I124" s="96">
        <f t="shared" si="12"/>
        <v>0</v>
      </c>
    </row>
    <row r="125" spans="1:9" ht="18.75" customHeight="1" x14ac:dyDescent="0.3">
      <c r="A125" s="41" t="s">
        <v>286</v>
      </c>
      <c r="B125" s="42" t="s">
        <v>5</v>
      </c>
      <c r="C125" s="43" t="s">
        <v>23</v>
      </c>
      <c r="D125" s="43" t="s">
        <v>22</v>
      </c>
      <c r="E125" s="43"/>
      <c r="F125" s="42"/>
      <c r="G125" s="96">
        <f t="shared" si="12"/>
        <v>17331.7</v>
      </c>
      <c r="H125" s="96">
        <f t="shared" si="12"/>
        <v>0</v>
      </c>
      <c r="I125" s="96">
        <f t="shared" si="12"/>
        <v>0</v>
      </c>
    </row>
    <row r="126" spans="1:9" ht="38.25" customHeight="1" x14ac:dyDescent="0.3">
      <c r="A126" s="40" t="s">
        <v>329</v>
      </c>
      <c r="B126" s="39" t="s">
        <v>5</v>
      </c>
      <c r="C126" s="26" t="s">
        <v>23</v>
      </c>
      <c r="D126" s="26" t="s">
        <v>22</v>
      </c>
      <c r="E126" s="26" t="s">
        <v>285</v>
      </c>
      <c r="F126" s="39"/>
      <c r="G126" s="97">
        <f>G127</f>
        <v>17331.7</v>
      </c>
      <c r="H126" s="97">
        <f>H127</f>
        <v>0</v>
      </c>
      <c r="I126" s="97">
        <f>I127</f>
        <v>0</v>
      </c>
    </row>
    <row r="127" spans="1:9" ht="43.5" customHeight="1" x14ac:dyDescent="0.3">
      <c r="A127" s="40" t="s">
        <v>287</v>
      </c>
      <c r="B127" s="39" t="s">
        <v>5</v>
      </c>
      <c r="C127" s="26" t="s">
        <v>23</v>
      </c>
      <c r="D127" s="26" t="s">
        <v>22</v>
      </c>
      <c r="E127" s="26" t="s">
        <v>303</v>
      </c>
      <c r="F127" s="39"/>
      <c r="G127" s="97">
        <f>G128</f>
        <v>17331.7</v>
      </c>
      <c r="H127" s="97">
        <f>H128</f>
        <v>0</v>
      </c>
      <c r="I127" s="97">
        <v>0</v>
      </c>
    </row>
    <row r="128" spans="1:9" ht="26.25" customHeight="1" x14ac:dyDescent="0.3">
      <c r="A128" s="40" t="s">
        <v>52</v>
      </c>
      <c r="B128" s="39" t="s">
        <v>5</v>
      </c>
      <c r="C128" s="26" t="s">
        <v>23</v>
      </c>
      <c r="D128" s="26" t="s">
        <v>22</v>
      </c>
      <c r="E128" s="26" t="s">
        <v>303</v>
      </c>
      <c r="F128" s="39" t="s">
        <v>51</v>
      </c>
      <c r="G128" s="97">
        <v>17331.7</v>
      </c>
      <c r="H128" s="97">
        <v>0</v>
      </c>
      <c r="I128" s="97">
        <v>0</v>
      </c>
    </row>
    <row r="129" spans="1:22" ht="20.25" customHeight="1" x14ac:dyDescent="0.3">
      <c r="A129" s="40"/>
      <c r="B129" s="39"/>
      <c r="C129" s="26"/>
      <c r="D129" s="26"/>
      <c r="E129" s="26"/>
      <c r="F129" s="39"/>
      <c r="G129" s="97"/>
      <c r="H129" s="97"/>
      <c r="I129" s="97"/>
    </row>
    <row r="130" spans="1:22" ht="14.4" customHeight="1" x14ac:dyDescent="0.3">
      <c r="A130" s="44" t="s">
        <v>24</v>
      </c>
      <c r="B130" s="45">
        <v>700</v>
      </c>
      <c r="C130" s="43" t="s">
        <v>17</v>
      </c>
      <c r="D130" s="43"/>
      <c r="E130" s="46"/>
      <c r="F130" s="45"/>
      <c r="G130" s="99">
        <f>G155+G131+G245+G259+G218</f>
        <v>198090.75999999998</v>
      </c>
      <c r="H130" s="99">
        <f>H155+H131+H245+H259+H218</f>
        <v>132724.04</v>
      </c>
      <c r="I130" s="99">
        <f>I155+I131+I245+I259+I218</f>
        <v>131555.74000000002</v>
      </c>
    </row>
    <row r="131" spans="1:22" ht="14.4" customHeight="1" x14ac:dyDescent="0.3">
      <c r="A131" s="74" t="s">
        <v>32</v>
      </c>
      <c r="B131" s="54">
        <v>700</v>
      </c>
      <c r="C131" s="43" t="s">
        <v>17</v>
      </c>
      <c r="D131" s="43" t="s">
        <v>7</v>
      </c>
      <c r="E131" s="26"/>
      <c r="F131" s="54"/>
      <c r="G131" s="96">
        <f t="shared" ref="G131:I132" si="13">G132</f>
        <v>43651</v>
      </c>
      <c r="H131" s="96">
        <f t="shared" si="13"/>
        <v>37315.200000000004</v>
      </c>
      <c r="I131" s="96">
        <f t="shared" si="13"/>
        <v>37315.200000000004</v>
      </c>
    </row>
    <row r="132" spans="1:22" ht="34.5" customHeight="1" x14ac:dyDescent="0.3">
      <c r="A132" s="62" t="s">
        <v>184</v>
      </c>
      <c r="B132" s="61">
        <v>700</v>
      </c>
      <c r="C132" s="26" t="s">
        <v>17</v>
      </c>
      <c r="D132" s="26" t="s">
        <v>7</v>
      </c>
      <c r="E132" s="26" t="s">
        <v>123</v>
      </c>
      <c r="F132" s="61"/>
      <c r="G132" s="97">
        <f t="shared" si="13"/>
        <v>43651</v>
      </c>
      <c r="H132" s="97">
        <f t="shared" si="13"/>
        <v>37315.200000000004</v>
      </c>
      <c r="I132" s="97">
        <f t="shared" si="13"/>
        <v>37315.200000000004</v>
      </c>
    </row>
    <row r="133" spans="1:22" ht="26.25" customHeight="1" x14ac:dyDescent="0.3">
      <c r="A133" s="62" t="s">
        <v>73</v>
      </c>
      <c r="B133" s="61">
        <v>700</v>
      </c>
      <c r="C133" s="26" t="s">
        <v>17</v>
      </c>
      <c r="D133" s="26" t="s">
        <v>7</v>
      </c>
      <c r="E133" s="26" t="s">
        <v>122</v>
      </c>
      <c r="F133" s="61"/>
      <c r="G133" s="97">
        <f>G134+G138+G144+G142+G150+G152+G148+G146+G140</f>
        <v>43651</v>
      </c>
      <c r="H133" s="97">
        <f>H134+H138+H144+H142+H150+H152</f>
        <v>37315.200000000004</v>
      </c>
      <c r="I133" s="97">
        <f>I134+I138+I144+I142+I150+I152</f>
        <v>37315.200000000004</v>
      </c>
    </row>
    <row r="134" spans="1:22" ht="29.25" customHeight="1" x14ac:dyDescent="0.3">
      <c r="A134" s="31" t="s">
        <v>75</v>
      </c>
      <c r="B134" s="61">
        <v>700</v>
      </c>
      <c r="C134" s="26" t="s">
        <v>17</v>
      </c>
      <c r="D134" s="26" t="s">
        <v>7</v>
      </c>
      <c r="E134" s="26" t="s">
        <v>211</v>
      </c>
      <c r="F134" s="61"/>
      <c r="G134" s="97">
        <f>G135</f>
        <v>17204.8</v>
      </c>
      <c r="H134" s="97">
        <f>H135</f>
        <v>16766.7</v>
      </c>
      <c r="I134" s="97">
        <f>I135</f>
        <v>16766.7</v>
      </c>
    </row>
    <row r="135" spans="1:22" ht="18" customHeight="1" x14ac:dyDescent="0.3">
      <c r="A135" s="40" t="s">
        <v>77</v>
      </c>
      <c r="B135" s="61">
        <v>700</v>
      </c>
      <c r="C135" s="26" t="s">
        <v>17</v>
      </c>
      <c r="D135" s="26" t="s">
        <v>7</v>
      </c>
      <c r="E135" s="26" t="s">
        <v>210</v>
      </c>
      <c r="F135" s="61"/>
      <c r="G135" s="97">
        <f>G136+G137</f>
        <v>17204.8</v>
      </c>
      <c r="H135" s="97">
        <f>H136+H137</f>
        <v>16766.7</v>
      </c>
      <c r="I135" s="97">
        <f>I136+I137</f>
        <v>16766.7</v>
      </c>
    </row>
    <row r="136" spans="1:22" ht="30" customHeight="1" x14ac:dyDescent="0.3">
      <c r="A136" s="36" t="s">
        <v>79</v>
      </c>
      <c r="B136" s="61">
        <v>700</v>
      </c>
      <c r="C136" s="26" t="s">
        <v>17</v>
      </c>
      <c r="D136" s="26" t="s">
        <v>7</v>
      </c>
      <c r="E136" s="26" t="s">
        <v>210</v>
      </c>
      <c r="F136" s="61" t="s">
        <v>78</v>
      </c>
      <c r="G136" s="97">
        <v>979.9</v>
      </c>
      <c r="H136" s="97">
        <v>979.9</v>
      </c>
      <c r="I136" s="97">
        <v>979.9</v>
      </c>
    </row>
    <row r="137" spans="1:22" ht="14.4" customHeight="1" x14ac:dyDescent="0.3">
      <c r="A137" s="66" t="s">
        <v>76</v>
      </c>
      <c r="B137" s="61">
        <v>700</v>
      </c>
      <c r="C137" s="26" t="s">
        <v>17</v>
      </c>
      <c r="D137" s="26" t="s">
        <v>7</v>
      </c>
      <c r="E137" s="26" t="s">
        <v>210</v>
      </c>
      <c r="F137" s="61" t="s">
        <v>74</v>
      </c>
      <c r="G137" s="97">
        <v>16224.9</v>
      </c>
      <c r="H137" s="97">
        <f>9112.8+2752.1+85.4+3508.9+327.6</f>
        <v>15786.8</v>
      </c>
      <c r="I137" s="97">
        <f>9112.8+2752.1+85.4+3508.9+327.6</f>
        <v>15786.8</v>
      </c>
    </row>
    <row r="138" spans="1:22" ht="185.25" customHeight="1" x14ac:dyDescent="0.3">
      <c r="A138" s="32" t="s">
        <v>161</v>
      </c>
      <c r="B138" s="61">
        <v>700</v>
      </c>
      <c r="C138" s="26" t="s">
        <v>17</v>
      </c>
      <c r="D138" s="26" t="s">
        <v>7</v>
      </c>
      <c r="E138" s="26" t="s">
        <v>233</v>
      </c>
      <c r="F138" s="61"/>
      <c r="G138" s="97">
        <f>G139</f>
        <v>19273.2</v>
      </c>
      <c r="H138" s="97">
        <f>H139</f>
        <v>18875.400000000001</v>
      </c>
      <c r="I138" s="97">
        <f>I139</f>
        <v>18875.400000000001</v>
      </c>
      <c r="K138" s="11" t="e">
        <f>G25+#REF!+G167+#REF!</f>
        <v>#REF!</v>
      </c>
      <c r="L138" s="11" t="e">
        <f>H25+#REF!+H167+#REF!</f>
        <v>#REF!</v>
      </c>
      <c r="M138" s="11" t="e">
        <f>I25+#REF!+I167+#REF!</f>
        <v>#REF!</v>
      </c>
      <c r="P138" s="11"/>
      <c r="Q138" s="11"/>
      <c r="R138" s="11"/>
      <c r="S138" s="11"/>
      <c r="T138" s="11"/>
      <c r="U138" s="11"/>
      <c r="V138" s="11"/>
    </row>
    <row r="139" spans="1:22" ht="14.4" customHeight="1" x14ac:dyDescent="0.3">
      <c r="A139" s="66" t="s">
        <v>76</v>
      </c>
      <c r="B139" s="61">
        <v>700</v>
      </c>
      <c r="C139" s="26" t="s">
        <v>17</v>
      </c>
      <c r="D139" s="26" t="s">
        <v>7</v>
      </c>
      <c r="E139" s="26" t="s">
        <v>233</v>
      </c>
      <c r="F139" s="61" t="s">
        <v>74</v>
      </c>
      <c r="G139" s="97">
        <v>19273.2</v>
      </c>
      <c r="H139" s="97">
        <v>18875.400000000001</v>
      </c>
      <c r="I139" s="97">
        <v>18875.400000000001</v>
      </c>
      <c r="P139" s="11"/>
      <c r="Q139" s="11"/>
      <c r="R139" s="11"/>
      <c r="S139" s="11"/>
      <c r="T139" s="11"/>
      <c r="U139" s="11"/>
      <c r="V139" s="11"/>
    </row>
    <row r="140" spans="1:22" ht="43.5" customHeight="1" x14ac:dyDescent="0.3">
      <c r="A140" s="38" t="s">
        <v>159</v>
      </c>
      <c r="B140" s="26" t="s">
        <v>5</v>
      </c>
      <c r="C140" s="26" t="s">
        <v>17</v>
      </c>
      <c r="D140" s="26" t="s">
        <v>7</v>
      </c>
      <c r="E140" s="26" t="s">
        <v>234</v>
      </c>
      <c r="F140" s="26"/>
      <c r="G140" s="100">
        <f>G141</f>
        <v>106.2</v>
      </c>
      <c r="H140" s="97">
        <v>0</v>
      </c>
      <c r="I140" s="97">
        <v>0</v>
      </c>
      <c r="P140" s="11"/>
      <c r="Q140" s="11"/>
      <c r="R140" s="11"/>
      <c r="S140" s="11"/>
      <c r="T140" s="11"/>
      <c r="U140" s="11"/>
      <c r="V140" s="11"/>
    </row>
    <row r="141" spans="1:22" ht="24.75" customHeight="1" x14ac:dyDescent="0.3">
      <c r="A141" s="36" t="s">
        <v>79</v>
      </c>
      <c r="B141" s="26" t="s">
        <v>5</v>
      </c>
      <c r="C141" s="26" t="s">
        <v>17</v>
      </c>
      <c r="D141" s="26" t="s">
        <v>7</v>
      </c>
      <c r="E141" s="26" t="s">
        <v>234</v>
      </c>
      <c r="F141" s="26" t="s">
        <v>78</v>
      </c>
      <c r="G141" s="100">
        <v>106.2</v>
      </c>
      <c r="H141" s="97">
        <v>0</v>
      </c>
      <c r="I141" s="97">
        <v>0</v>
      </c>
      <c r="P141" s="11"/>
      <c r="Q141" s="11"/>
      <c r="R141" s="11"/>
      <c r="S141" s="11"/>
      <c r="T141" s="11"/>
      <c r="U141" s="11"/>
      <c r="V141" s="11"/>
    </row>
    <row r="142" spans="1:22" ht="56.25" customHeight="1" x14ac:dyDescent="0.3">
      <c r="A142" s="77" t="s">
        <v>160</v>
      </c>
      <c r="B142" s="61">
        <v>700</v>
      </c>
      <c r="C142" s="26" t="s">
        <v>17</v>
      </c>
      <c r="D142" s="26" t="s">
        <v>7</v>
      </c>
      <c r="E142" s="26" t="s">
        <v>239</v>
      </c>
      <c r="F142" s="61"/>
      <c r="G142" s="97">
        <f>G143</f>
        <v>619.5</v>
      </c>
      <c r="H142" s="97">
        <f>H143</f>
        <v>275.60000000000002</v>
      </c>
      <c r="I142" s="97">
        <f>I143</f>
        <v>275.60000000000002</v>
      </c>
    </row>
    <row r="143" spans="1:22" ht="20.25" customHeight="1" x14ac:dyDescent="0.3">
      <c r="A143" s="35" t="s">
        <v>76</v>
      </c>
      <c r="B143" s="61">
        <v>700</v>
      </c>
      <c r="C143" s="26" t="s">
        <v>17</v>
      </c>
      <c r="D143" s="26" t="s">
        <v>7</v>
      </c>
      <c r="E143" s="26" t="s">
        <v>239</v>
      </c>
      <c r="F143" s="61" t="s">
        <v>74</v>
      </c>
      <c r="G143" s="97">
        <v>619.5</v>
      </c>
      <c r="H143" s="97">
        <v>275.60000000000002</v>
      </c>
      <c r="I143" s="97">
        <v>275.60000000000002</v>
      </c>
    </row>
    <row r="144" spans="1:22" ht="30" customHeight="1" x14ac:dyDescent="0.3">
      <c r="A144" s="40" t="s">
        <v>351</v>
      </c>
      <c r="B144" s="61">
        <v>700</v>
      </c>
      <c r="C144" s="26" t="s">
        <v>17</v>
      </c>
      <c r="D144" s="26" t="s">
        <v>7</v>
      </c>
      <c r="E144" s="34" t="s">
        <v>240</v>
      </c>
      <c r="F144" s="61"/>
      <c r="G144" s="97">
        <f>G145</f>
        <v>4970</v>
      </c>
      <c r="H144" s="97">
        <f>H145</f>
        <v>0</v>
      </c>
      <c r="I144" s="97">
        <f>I145</f>
        <v>0</v>
      </c>
    </row>
    <row r="145" spans="1:12" ht="19.5" customHeight="1" x14ac:dyDescent="0.3">
      <c r="A145" s="66" t="s">
        <v>76</v>
      </c>
      <c r="B145" s="61">
        <v>700</v>
      </c>
      <c r="C145" s="26" t="s">
        <v>17</v>
      </c>
      <c r="D145" s="26" t="s">
        <v>7</v>
      </c>
      <c r="E145" s="34" t="s">
        <v>240</v>
      </c>
      <c r="F145" s="61" t="s">
        <v>74</v>
      </c>
      <c r="G145" s="97">
        <v>4970</v>
      </c>
      <c r="H145" s="97">
        <v>0</v>
      </c>
      <c r="I145" s="97">
        <v>0</v>
      </c>
    </row>
    <row r="146" spans="1:12" ht="96.75" customHeight="1" x14ac:dyDescent="0.3">
      <c r="A146" s="77" t="s">
        <v>387</v>
      </c>
      <c r="B146" s="61">
        <v>700</v>
      </c>
      <c r="C146" s="26" t="s">
        <v>17</v>
      </c>
      <c r="D146" s="26" t="s">
        <v>7</v>
      </c>
      <c r="E146" s="34" t="s">
        <v>388</v>
      </c>
      <c r="F146" s="61"/>
      <c r="G146" s="97">
        <f>G147</f>
        <v>42.5</v>
      </c>
      <c r="H146" s="97">
        <v>0</v>
      </c>
      <c r="I146" s="97">
        <v>0</v>
      </c>
    </row>
    <row r="147" spans="1:12" ht="19.5" customHeight="1" x14ac:dyDescent="0.3">
      <c r="A147" s="40" t="s">
        <v>79</v>
      </c>
      <c r="B147" s="61">
        <v>700</v>
      </c>
      <c r="C147" s="26" t="s">
        <v>17</v>
      </c>
      <c r="D147" s="26" t="s">
        <v>7</v>
      </c>
      <c r="E147" s="34" t="s">
        <v>388</v>
      </c>
      <c r="F147" s="61">
        <v>320</v>
      </c>
      <c r="G147" s="97">
        <v>42.5</v>
      </c>
      <c r="H147" s="97">
        <v>0</v>
      </c>
      <c r="I147" s="97">
        <v>0</v>
      </c>
    </row>
    <row r="148" spans="1:12" ht="53.25" customHeight="1" x14ac:dyDescent="0.3">
      <c r="A148" s="32" t="s">
        <v>194</v>
      </c>
      <c r="B148" s="61">
        <v>700</v>
      </c>
      <c r="C148" s="26" t="s">
        <v>17</v>
      </c>
      <c r="D148" s="26" t="s">
        <v>7</v>
      </c>
      <c r="E148" s="34" t="s">
        <v>204</v>
      </c>
      <c r="F148" s="61"/>
      <c r="G148" s="97">
        <f>G149</f>
        <v>37.299999999999997</v>
      </c>
      <c r="H148" s="97">
        <f>H149</f>
        <v>0</v>
      </c>
      <c r="I148" s="97">
        <f>I149</f>
        <v>0</v>
      </c>
    </row>
    <row r="149" spans="1:12" ht="19.5" customHeight="1" x14ac:dyDescent="0.3">
      <c r="A149" s="66" t="s">
        <v>76</v>
      </c>
      <c r="B149" s="61">
        <v>700</v>
      </c>
      <c r="C149" s="26" t="s">
        <v>17</v>
      </c>
      <c r="D149" s="26" t="s">
        <v>7</v>
      </c>
      <c r="E149" s="34" t="s">
        <v>204</v>
      </c>
      <c r="F149" s="61">
        <v>620</v>
      </c>
      <c r="G149" s="97">
        <v>37.299999999999997</v>
      </c>
      <c r="H149" s="97">
        <v>0</v>
      </c>
      <c r="I149" s="97">
        <v>0</v>
      </c>
    </row>
    <row r="150" spans="1:12" ht="45" customHeight="1" x14ac:dyDescent="0.3">
      <c r="A150" s="32" t="s">
        <v>0</v>
      </c>
      <c r="B150" s="61">
        <v>700</v>
      </c>
      <c r="C150" s="26" t="s">
        <v>17</v>
      </c>
      <c r="D150" s="26" t="s">
        <v>7</v>
      </c>
      <c r="E150" s="34" t="s">
        <v>212</v>
      </c>
      <c r="F150" s="61"/>
      <c r="G150" s="97">
        <f>G151</f>
        <v>154.9</v>
      </c>
      <c r="H150" s="97">
        <f>H151</f>
        <v>154.9</v>
      </c>
      <c r="I150" s="97">
        <f>I151</f>
        <v>154.9</v>
      </c>
    </row>
    <row r="151" spans="1:12" ht="19.5" customHeight="1" x14ac:dyDescent="0.3">
      <c r="A151" s="66" t="s">
        <v>76</v>
      </c>
      <c r="B151" s="61">
        <v>700</v>
      </c>
      <c r="C151" s="26" t="s">
        <v>17</v>
      </c>
      <c r="D151" s="26" t="s">
        <v>7</v>
      </c>
      <c r="E151" s="34" t="s">
        <v>212</v>
      </c>
      <c r="F151" s="61" t="s">
        <v>74</v>
      </c>
      <c r="G151" s="97">
        <v>154.9</v>
      </c>
      <c r="H151" s="97">
        <v>154.9</v>
      </c>
      <c r="I151" s="97">
        <v>154.9</v>
      </c>
    </row>
    <row r="152" spans="1:12" ht="38.25" customHeight="1" x14ac:dyDescent="0.3">
      <c r="A152" s="40" t="s">
        <v>352</v>
      </c>
      <c r="B152" s="61">
        <v>700</v>
      </c>
      <c r="C152" s="26" t="s">
        <v>17</v>
      </c>
      <c r="D152" s="26" t="s">
        <v>7</v>
      </c>
      <c r="E152" s="34" t="s">
        <v>213</v>
      </c>
      <c r="F152" s="61"/>
      <c r="G152" s="97">
        <f>G153</f>
        <v>1242.5999999999999</v>
      </c>
      <c r="H152" s="97">
        <f>H153</f>
        <v>1242.5999999999999</v>
      </c>
      <c r="I152" s="97">
        <f>I153</f>
        <v>1242.5999999999999</v>
      </c>
      <c r="J152" s="11">
        <f>H143+H180+H237</f>
        <v>750.9</v>
      </c>
      <c r="K152" s="11">
        <f>I143+I180+I237</f>
        <v>750.9</v>
      </c>
      <c r="L152" s="11">
        <f>J143+J180+J237</f>
        <v>0</v>
      </c>
    </row>
    <row r="153" spans="1:12" ht="19.5" customHeight="1" x14ac:dyDescent="0.3">
      <c r="A153" s="66" t="s">
        <v>76</v>
      </c>
      <c r="B153" s="61">
        <v>700</v>
      </c>
      <c r="C153" s="26" t="s">
        <v>17</v>
      </c>
      <c r="D153" s="26" t="s">
        <v>7</v>
      </c>
      <c r="E153" s="34" t="s">
        <v>213</v>
      </c>
      <c r="F153" s="61" t="s">
        <v>74</v>
      </c>
      <c r="G153" s="97">
        <v>1242.5999999999999</v>
      </c>
      <c r="H153" s="97">
        <v>1242.5999999999999</v>
      </c>
      <c r="I153" s="97">
        <v>1242.5999999999999</v>
      </c>
    </row>
    <row r="154" spans="1:12" ht="19.5" customHeight="1" x14ac:dyDescent="0.3">
      <c r="A154" s="35"/>
      <c r="B154" s="61"/>
      <c r="C154" s="26"/>
      <c r="D154" s="26"/>
      <c r="E154" s="34"/>
      <c r="F154" s="61"/>
      <c r="G154" s="97"/>
      <c r="H154" s="97"/>
      <c r="I154" s="97"/>
    </row>
    <row r="155" spans="1:12" ht="14.4" customHeight="1" x14ac:dyDescent="0.3">
      <c r="A155" s="44" t="s">
        <v>25</v>
      </c>
      <c r="B155" s="45">
        <v>700</v>
      </c>
      <c r="C155" s="43" t="s">
        <v>17</v>
      </c>
      <c r="D155" s="43" t="s">
        <v>9</v>
      </c>
      <c r="E155" s="46"/>
      <c r="F155" s="45"/>
      <c r="G155" s="99">
        <f t="shared" ref="G155:I156" si="14">G156</f>
        <v>143428.55999999997</v>
      </c>
      <c r="H155" s="99">
        <f t="shared" si="14"/>
        <v>86354.14</v>
      </c>
      <c r="I155" s="99">
        <f t="shared" si="14"/>
        <v>85185.84</v>
      </c>
      <c r="J155" s="11" t="s">
        <v>306</v>
      </c>
    </row>
    <row r="156" spans="1:12" ht="30.75" customHeight="1" x14ac:dyDescent="0.3">
      <c r="A156" s="62" t="s">
        <v>184</v>
      </c>
      <c r="B156" s="26" t="s">
        <v>5</v>
      </c>
      <c r="C156" s="26" t="s">
        <v>17</v>
      </c>
      <c r="D156" s="26" t="s">
        <v>9</v>
      </c>
      <c r="E156" s="26" t="s">
        <v>123</v>
      </c>
      <c r="F156" s="26"/>
      <c r="G156" s="100">
        <f t="shared" si="14"/>
        <v>143428.55999999997</v>
      </c>
      <c r="H156" s="100">
        <f t="shared" si="14"/>
        <v>86354.14</v>
      </c>
      <c r="I156" s="100">
        <f t="shared" si="14"/>
        <v>85185.84</v>
      </c>
      <c r="J156" s="11">
        <f>G182+G145+G52+G288+G227+G239</f>
        <v>26135</v>
      </c>
      <c r="K156" s="11">
        <f>H182+H145+H52+H288+H227+H239</f>
        <v>0</v>
      </c>
      <c r="L156" s="11">
        <f>I182+I145+I52+I288+I227+I239</f>
        <v>0</v>
      </c>
    </row>
    <row r="157" spans="1:12" ht="30.75" customHeight="1" x14ac:dyDescent="0.3">
      <c r="A157" s="62" t="s">
        <v>73</v>
      </c>
      <c r="B157" s="26" t="s">
        <v>5</v>
      </c>
      <c r="C157" s="26" t="s">
        <v>17</v>
      </c>
      <c r="D157" s="26" t="s">
        <v>9</v>
      </c>
      <c r="E157" s="26" t="s">
        <v>122</v>
      </c>
      <c r="F157" s="26"/>
      <c r="G157" s="100">
        <f>G158+G165+G167+G169+G171+G173+G177+G179+G181+G195+G197+G199+G207+G187+G161+G189+G214+G201+G183+G185+G191+G175+G193+G203+G205+G163</f>
        <v>143428.55999999997</v>
      </c>
      <c r="H157" s="100">
        <f>H158+H165+H167+H169+H171+H173+H177+H179+H181+H195+H197+H199+H207+H187+H161+H189+H214+H201+H183+H185+H191+H175+H193+H203+H205+H163</f>
        <v>86354.14</v>
      </c>
      <c r="I157" s="100">
        <f>I158+I165+I167+I169+I171+I173+I177+I179+I181+I195+I197+I199+I207+I187+I161+I189+I214+I201+I183+I185+I191+I175+I193+I203+I205+I163</f>
        <v>85185.84</v>
      </c>
      <c r="J157" s="11" t="e">
        <f>G54+G153+#REF!+G229+G298+G243</f>
        <v>#REF!</v>
      </c>
      <c r="K157" s="11" t="e">
        <f>H54+H153+#REF!+H229+H298+H243</f>
        <v>#REF!</v>
      </c>
      <c r="L157" s="11" t="e">
        <f>I54+I153+#REF!+I229+I298+I243</f>
        <v>#REF!</v>
      </c>
    </row>
    <row r="158" spans="1:12" ht="33" customHeight="1" x14ac:dyDescent="0.3">
      <c r="A158" s="31" t="s">
        <v>75</v>
      </c>
      <c r="B158" s="26" t="s">
        <v>5</v>
      </c>
      <c r="C158" s="26" t="s">
        <v>17</v>
      </c>
      <c r="D158" s="26" t="s">
        <v>9</v>
      </c>
      <c r="E158" s="26" t="s">
        <v>211</v>
      </c>
      <c r="F158" s="26"/>
      <c r="G158" s="100">
        <f t="shared" ref="G158:I159" si="15">G159</f>
        <v>7420.3</v>
      </c>
      <c r="H158" s="100">
        <f t="shared" si="15"/>
        <v>7269.9</v>
      </c>
      <c r="I158" s="100">
        <f t="shared" si="15"/>
        <v>7269.9</v>
      </c>
    </row>
    <row r="159" spans="1:12" ht="14.4" customHeight="1" x14ac:dyDescent="0.3">
      <c r="A159" s="40" t="s">
        <v>80</v>
      </c>
      <c r="B159" s="26" t="s">
        <v>5</v>
      </c>
      <c r="C159" s="26" t="s">
        <v>17</v>
      </c>
      <c r="D159" s="26" t="s">
        <v>9</v>
      </c>
      <c r="E159" s="26" t="s">
        <v>214</v>
      </c>
      <c r="F159" s="26"/>
      <c r="G159" s="100">
        <f t="shared" si="15"/>
        <v>7420.3</v>
      </c>
      <c r="H159" s="100">
        <f t="shared" si="15"/>
        <v>7269.9</v>
      </c>
      <c r="I159" s="100">
        <f t="shared" si="15"/>
        <v>7269.9</v>
      </c>
    </row>
    <row r="160" spans="1:12" ht="14.4" customHeight="1" x14ac:dyDescent="0.3">
      <c r="A160" s="66" t="s">
        <v>76</v>
      </c>
      <c r="B160" s="26" t="s">
        <v>5</v>
      </c>
      <c r="C160" s="26" t="s">
        <v>17</v>
      </c>
      <c r="D160" s="26" t="s">
        <v>9</v>
      </c>
      <c r="E160" s="26" t="s">
        <v>214</v>
      </c>
      <c r="F160" s="26" t="s">
        <v>74</v>
      </c>
      <c r="G160" s="100">
        <v>7420.3</v>
      </c>
      <c r="H160" s="100">
        <v>7269.9</v>
      </c>
      <c r="I160" s="100">
        <v>7269.9</v>
      </c>
    </row>
    <row r="161" spans="1:9" ht="56.25" customHeight="1" x14ac:dyDescent="0.3">
      <c r="A161" s="77" t="s">
        <v>292</v>
      </c>
      <c r="B161" s="26" t="s">
        <v>5</v>
      </c>
      <c r="C161" s="26" t="s">
        <v>17</v>
      </c>
      <c r="D161" s="26" t="s">
        <v>9</v>
      </c>
      <c r="E161" s="26" t="s">
        <v>293</v>
      </c>
      <c r="F161" s="26"/>
      <c r="G161" s="100">
        <f>G162</f>
        <v>5312.16</v>
      </c>
      <c r="H161" s="100">
        <f>H162</f>
        <v>5234.04</v>
      </c>
      <c r="I161" s="100">
        <f>I162</f>
        <v>5234.04</v>
      </c>
    </row>
    <row r="162" spans="1:9" ht="14.4" customHeight="1" x14ac:dyDescent="0.3">
      <c r="A162" s="35" t="s">
        <v>76</v>
      </c>
      <c r="B162" s="26" t="s">
        <v>5</v>
      </c>
      <c r="C162" s="26" t="s">
        <v>17</v>
      </c>
      <c r="D162" s="26" t="s">
        <v>9</v>
      </c>
      <c r="E162" s="26" t="s">
        <v>293</v>
      </c>
      <c r="F162" s="26" t="s">
        <v>74</v>
      </c>
      <c r="G162" s="100">
        <v>5312.16</v>
      </c>
      <c r="H162" s="100">
        <v>5234.04</v>
      </c>
      <c r="I162" s="100">
        <v>5234.04</v>
      </c>
    </row>
    <row r="163" spans="1:9" ht="26.25" customHeight="1" x14ac:dyDescent="0.3">
      <c r="A163" s="25" t="s">
        <v>394</v>
      </c>
      <c r="B163" s="26" t="s">
        <v>5</v>
      </c>
      <c r="C163" s="26" t="s">
        <v>17</v>
      </c>
      <c r="D163" s="26" t="s">
        <v>9</v>
      </c>
      <c r="E163" s="26" t="s">
        <v>395</v>
      </c>
      <c r="F163" s="26"/>
      <c r="G163" s="100">
        <f>G164</f>
        <v>50</v>
      </c>
      <c r="H163" s="100">
        <f>H164</f>
        <v>50</v>
      </c>
      <c r="I163" s="100">
        <f>I164</f>
        <v>50</v>
      </c>
    </row>
    <row r="164" spans="1:9" ht="14.4" customHeight="1" x14ac:dyDescent="0.3">
      <c r="A164" s="35" t="s">
        <v>76</v>
      </c>
      <c r="B164" s="26" t="s">
        <v>5</v>
      </c>
      <c r="C164" s="26" t="s">
        <v>17</v>
      </c>
      <c r="D164" s="26" t="s">
        <v>9</v>
      </c>
      <c r="E164" s="26" t="s">
        <v>395</v>
      </c>
      <c r="F164" s="26" t="s">
        <v>74</v>
      </c>
      <c r="G164" s="100">
        <v>50</v>
      </c>
      <c r="H164" s="100">
        <v>50</v>
      </c>
      <c r="I164" s="100">
        <v>50</v>
      </c>
    </row>
    <row r="165" spans="1:9" ht="184.5" customHeight="1" x14ac:dyDescent="0.3">
      <c r="A165" s="32" t="s">
        <v>161</v>
      </c>
      <c r="B165" s="26" t="s">
        <v>5</v>
      </c>
      <c r="C165" s="26" t="s">
        <v>17</v>
      </c>
      <c r="D165" s="26" t="s">
        <v>9</v>
      </c>
      <c r="E165" s="26" t="s">
        <v>233</v>
      </c>
      <c r="F165" s="26"/>
      <c r="G165" s="100">
        <f>G166</f>
        <v>51259.8</v>
      </c>
      <c r="H165" s="100">
        <f>H166</f>
        <v>50171</v>
      </c>
      <c r="I165" s="100">
        <f>I166</f>
        <v>50171</v>
      </c>
    </row>
    <row r="166" spans="1:9" ht="17.25" customHeight="1" x14ac:dyDescent="0.3">
      <c r="A166" s="66" t="s">
        <v>76</v>
      </c>
      <c r="B166" s="26" t="s">
        <v>5</v>
      </c>
      <c r="C166" s="26" t="s">
        <v>17</v>
      </c>
      <c r="D166" s="26" t="s">
        <v>9</v>
      </c>
      <c r="E166" s="26" t="s">
        <v>233</v>
      </c>
      <c r="F166" s="26" t="s">
        <v>74</v>
      </c>
      <c r="G166" s="100">
        <v>51259.8</v>
      </c>
      <c r="H166" s="100">
        <v>50171</v>
      </c>
      <c r="I166" s="100">
        <v>50171</v>
      </c>
    </row>
    <row r="167" spans="1:9" ht="48.75" customHeight="1" x14ac:dyDescent="0.3">
      <c r="A167" s="38" t="s">
        <v>159</v>
      </c>
      <c r="B167" s="26" t="s">
        <v>5</v>
      </c>
      <c r="C167" s="26" t="s">
        <v>17</v>
      </c>
      <c r="D167" s="26" t="s">
        <v>9</v>
      </c>
      <c r="E167" s="26" t="s">
        <v>234</v>
      </c>
      <c r="F167" s="26"/>
      <c r="G167" s="100">
        <f>G168</f>
        <v>1760.2</v>
      </c>
      <c r="H167" s="100">
        <f>H168</f>
        <v>1866.4</v>
      </c>
      <c r="I167" s="100">
        <f>I168</f>
        <v>1866.4</v>
      </c>
    </row>
    <row r="168" spans="1:9" ht="21" customHeight="1" x14ac:dyDescent="0.3">
      <c r="A168" s="36" t="s">
        <v>79</v>
      </c>
      <c r="B168" s="26" t="s">
        <v>5</v>
      </c>
      <c r="C168" s="26" t="s">
        <v>17</v>
      </c>
      <c r="D168" s="26" t="s">
        <v>9</v>
      </c>
      <c r="E168" s="26" t="s">
        <v>234</v>
      </c>
      <c r="F168" s="26" t="s">
        <v>78</v>
      </c>
      <c r="G168" s="100">
        <v>1760.2</v>
      </c>
      <c r="H168" s="100">
        <v>1866.4</v>
      </c>
      <c r="I168" s="100">
        <v>1866.4</v>
      </c>
    </row>
    <row r="169" spans="1:9" ht="45.75" customHeight="1" x14ac:dyDescent="0.3">
      <c r="A169" s="38" t="s">
        <v>350</v>
      </c>
      <c r="B169" s="26" t="s">
        <v>5</v>
      </c>
      <c r="C169" s="26" t="s">
        <v>17</v>
      </c>
      <c r="D169" s="26" t="s">
        <v>9</v>
      </c>
      <c r="E169" s="26" t="s">
        <v>235</v>
      </c>
      <c r="F169" s="26"/>
      <c r="G169" s="100">
        <f>G170</f>
        <v>376.5</v>
      </c>
      <c r="H169" s="100">
        <f>H170</f>
        <v>376.5</v>
      </c>
      <c r="I169" s="100">
        <f>I170</f>
        <v>376.5</v>
      </c>
    </row>
    <row r="170" spans="1:9" ht="14.4" customHeight="1" x14ac:dyDescent="0.3">
      <c r="A170" s="66" t="s">
        <v>76</v>
      </c>
      <c r="B170" s="26" t="s">
        <v>5</v>
      </c>
      <c r="C170" s="26" t="s">
        <v>17</v>
      </c>
      <c r="D170" s="26" t="s">
        <v>9</v>
      </c>
      <c r="E170" s="26" t="s">
        <v>235</v>
      </c>
      <c r="F170" s="26" t="s">
        <v>74</v>
      </c>
      <c r="G170" s="100">
        <v>376.5</v>
      </c>
      <c r="H170" s="100">
        <v>376.5</v>
      </c>
      <c r="I170" s="100">
        <v>376.5</v>
      </c>
    </row>
    <row r="171" spans="1:9" ht="54" customHeight="1" x14ac:dyDescent="0.3">
      <c r="A171" s="38" t="s">
        <v>162</v>
      </c>
      <c r="B171" s="26" t="s">
        <v>5</v>
      </c>
      <c r="C171" s="26" t="s">
        <v>17</v>
      </c>
      <c r="D171" s="26" t="s">
        <v>9</v>
      </c>
      <c r="E171" s="26" t="s">
        <v>236</v>
      </c>
      <c r="F171" s="26"/>
      <c r="G171" s="100">
        <f>G172</f>
        <v>94.7</v>
      </c>
      <c r="H171" s="100">
        <f>H172</f>
        <v>94.7</v>
      </c>
      <c r="I171" s="100">
        <f>I172</f>
        <v>94.7</v>
      </c>
    </row>
    <row r="172" spans="1:9" ht="14.4" customHeight="1" x14ac:dyDescent="0.3">
      <c r="A172" s="66" t="s">
        <v>76</v>
      </c>
      <c r="B172" s="26" t="s">
        <v>5</v>
      </c>
      <c r="C172" s="26" t="s">
        <v>17</v>
      </c>
      <c r="D172" s="26" t="s">
        <v>9</v>
      </c>
      <c r="E172" s="26" t="s">
        <v>236</v>
      </c>
      <c r="F172" s="26" t="s">
        <v>74</v>
      </c>
      <c r="G172" s="100">
        <v>94.7</v>
      </c>
      <c r="H172" s="100">
        <v>94.7</v>
      </c>
      <c r="I172" s="100">
        <v>94.7</v>
      </c>
    </row>
    <row r="173" spans="1:9" ht="44.25" customHeight="1" x14ac:dyDescent="0.3">
      <c r="A173" s="65" t="s">
        <v>83</v>
      </c>
      <c r="B173" s="26" t="s">
        <v>5</v>
      </c>
      <c r="C173" s="26" t="s">
        <v>17</v>
      </c>
      <c r="D173" s="26" t="s">
        <v>9</v>
      </c>
      <c r="E173" s="26" t="s">
        <v>237</v>
      </c>
      <c r="F173" s="26"/>
      <c r="G173" s="100">
        <f>G174</f>
        <v>872.6</v>
      </c>
      <c r="H173" s="100">
        <f>H174</f>
        <v>872.6</v>
      </c>
      <c r="I173" s="100">
        <f>I174</f>
        <v>872.6</v>
      </c>
    </row>
    <row r="174" spans="1:9" ht="17.25" customHeight="1" x14ac:dyDescent="0.3">
      <c r="A174" s="66" t="s">
        <v>76</v>
      </c>
      <c r="B174" s="26" t="s">
        <v>5</v>
      </c>
      <c r="C174" s="26" t="s">
        <v>17</v>
      </c>
      <c r="D174" s="26" t="s">
        <v>9</v>
      </c>
      <c r="E174" s="26" t="s">
        <v>237</v>
      </c>
      <c r="F174" s="26" t="s">
        <v>74</v>
      </c>
      <c r="G174" s="100">
        <v>872.6</v>
      </c>
      <c r="H174" s="100">
        <v>872.6</v>
      </c>
      <c r="I174" s="100">
        <v>872.6</v>
      </c>
    </row>
    <row r="175" spans="1:9" ht="93" customHeight="1" x14ac:dyDescent="0.3">
      <c r="A175" s="77" t="s">
        <v>359</v>
      </c>
      <c r="B175" s="26" t="s">
        <v>5</v>
      </c>
      <c r="C175" s="26" t="s">
        <v>17</v>
      </c>
      <c r="D175" s="26" t="s">
        <v>9</v>
      </c>
      <c r="E175" s="26" t="s">
        <v>360</v>
      </c>
      <c r="F175" s="26"/>
      <c r="G175" s="100">
        <f>G176</f>
        <v>85.1</v>
      </c>
      <c r="H175" s="100">
        <f>H176</f>
        <v>0</v>
      </c>
      <c r="I175" s="100">
        <f>I176</f>
        <v>0</v>
      </c>
    </row>
    <row r="176" spans="1:9" ht="24.75" customHeight="1" x14ac:dyDescent="0.3">
      <c r="A176" s="40" t="s">
        <v>79</v>
      </c>
      <c r="B176" s="26" t="s">
        <v>5</v>
      </c>
      <c r="C176" s="26" t="s">
        <v>17</v>
      </c>
      <c r="D176" s="26" t="s">
        <v>9</v>
      </c>
      <c r="E176" s="26" t="s">
        <v>360</v>
      </c>
      <c r="F176" s="26" t="s">
        <v>78</v>
      </c>
      <c r="G176" s="100">
        <v>85.1</v>
      </c>
      <c r="H176" s="100">
        <v>0</v>
      </c>
      <c r="I176" s="100">
        <v>0</v>
      </c>
    </row>
    <row r="177" spans="1:11" ht="30.75" customHeight="1" x14ac:dyDescent="0.3">
      <c r="A177" s="25" t="s">
        <v>152</v>
      </c>
      <c r="B177" s="26" t="s">
        <v>5</v>
      </c>
      <c r="C177" s="26" t="s">
        <v>17</v>
      </c>
      <c r="D177" s="26" t="s">
        <v>9</v>
      </c>
      <c r="E177" s="26" t="s">
        <v>238</v>
      </c>
      <c r="F177" s="26"/>
      <c r="G177" s="100">
        <f>G178</f>
        <v>15.6</v>
      </c>
      <c r="H177" s="100">
        <f>H178</f>
        <v>15.6</v>
      </c>
      <c r="I177" s="100">
        <f>I178</f>
        <v>15.6</v>
      </c>
    </row>
    <row r="178" spans="1:11" ht="17.25" customHeight="1" x14ac:dyDescent="0.3">
      <c r="A178" s="35" t="s">
        <v>76</v>
      </c>
      <c r="B178" s="26" t="s">
        <v>5</v>
      </c>
      <c r="C178" s="26" t="s">
        <v>17</v>
      </c>
      <c r="D178" s="26" t="s">
        <v>9</v>
      </c>
      <c r="E178" s="26" t="s">
        <v>238</v>
      </c>
      <c r="F178" s="26" t="s">
        <v>74</v>
      </c>
      <c r="G178" s="100">
        <v>15.6</v>
      </c>
      <c r="H178" s="100">
        <v>15.6</v>
      </c>
      <c r="I178" s="100">
        <v>15.6</v>
      </c>
    </row>
    <row r="179" spans="1:11" ht="55.5" customHeight="1" x14ac:dyDescent="0.3">
      <c r="A179" s="77" t="s">
        <v>160</v>
      </c>
      <c r="B179" s="61">
        <v>700</v>
      </c>
      <c r="C179" s="26" t="s">
        <v>17</v>
      </c>
      <c r="D179" s="26" t="s">
        <v>9</v>
      </c>
      <c r="E179" s="26" t="s">
        <v>239</v>
      </c>
      <c r="F179" s="61"/>
      <c r="G179" s="97">
        <f>G180</f>
        <v>943.8</v>
      </c>
      <c r="H179" s="97">
        <f>H180</f>
        <v>420</v>
      </c>
      <c r="I179" s="97">
        <f>I180</f>
        <v>420</v>
      </c>
    </row>
    <row r="180" spans="1:11" ht="17.25" customHeight="1" x14ac:dyDescent="0.3">
      <c r="A180" s="35" t="s">
        <v>76</v>
      </c>
      <c r="B180" s="61">
        <v>700</v>
      </c>
      <c r="C180" s="26" t="s">
        <v>17</v>
      </c>
      <c r="D180" s="26" t="s">
        <v>9</v>
      </c>
      <c r="E180" s="26" t="s">
        <v>239</v>
      </c>
      <c r="F180" s="61" t="s">
        <v>74</v>
      </c>
      <c r="G180" s="97">
        <v>943.8</v>
      </c>
      <c r="H180" s="97">
        <v>420</v>
      </c>
      <c r="I180" s="97">
        <v>420</v>
      </c>
    </row>
    <row r="181" spans="1:11" ht="33.75" customHeight="1" x14ac:dyDescent="0.3">
      <c r="A181" s="40" t="s">
        <v>351</v>
      </c>
      <c r="B181" s="26" t="s">
        <v>5</v>
      </c>
      <c r="C181" s="26" t="s">
        <v>17</v>
      </c>
      <c r="D181" s="26" t="s">
        <v>9</v>
      </c>
      <c r="E181" s="34" t="s">
        <v>240</v>
      </c>
      <c r="F181" s="26"/>
      <c r="G181" s="100">
        <f>G182</f>
        <v>8734.2000000000007</v>
      </c>
      <c r="H181" s="100">
        <f>H182</f>
        <v>0</v>
      </c>
      <c r="I181" s="100">
        <f>I182</f>
        <v>0</v>
      </c>
    </row>
    <row r="182" spans="1:11" ht="17.25" customHeight="1" x14ac:dyDescent="0.3">
      <c r="A182" s="66" t="s">
        <v>76</v>
      </c>
      <c r="B182" s="26" t="s">
        <v>5</v>
      </c>
      <c r="C182" s="26" t="s">
        <v>17</v>
      </c>
      <c r="D182" s="26" t="s">
        <v>9</v>
      </c>
      <c r="E182" s="34" t="s">
        <v>240</v>
      </c>
      <c r="F182" s="26" t="s">
        <v>74</v>
      </c>
      <c r="G182" s="100">
        <v>8734.2000000000007</v>
      </c>
      <c r="H182" s="100">
        <v>0</v>
      </c>
      <c r="I182" s="100">
        <v>0</v>
      </c>
    </row>
    <row r="183" spans="1:11" ht="17.25" customHeight="1" x14ac:dyDescent="0.3">
      <c r="A183" s="35" t="s">
        <v>324</v>
      </c>
      <c r="B183" s="26" t="s">
        <v>5</v>
      </c>
      <c r="C183" s="26" t="s">
        <v>17</v>
      </c>
      <c r="D183" s="26" t="s">
        <v>9</v>
      </c>
      <c r="E183" s="34" t="s">
        <v>327</v>
      </c>
      <c r="F183" s="26"/>
      <c r="G183" s="100">
        <f>G184</f>
        <v>8993.5</v>
      </c>
      <c r="H183" s="100">
        <f>H184</f>
        <v>8993.5</v>
      </c>
      <c r="I183" s="100">
        <f>I184</f>
        <v>8993.5</v>
      </c>
    </row>
    <row r="184" spans="1:11" ht="17.25" customHeight="1" x14ac:dyDescent="0.3">
      <c r="A184" s="66" t="s">
        <v>76</v>
      </c>
      <c r="B184" s="26" t="s">
        <v>5</v>
      </c>
      <c r="C184" s="26" t="s">
        <v>17</v>
      </c>
      <c r="D184" s="26" t="s">
        <v>9</v>
      </c>
      <c r="E184" s="34" t="s">
        <v>327</v>
      </c>
      <c r="F184" s="26" t="s">
        <v>74</v>
      </c>
      <c r="G184" s="100">
        <v>8993.5</v>
      </c>
      <c r="H184" s="100">
        <v>8993.5</v>
      </c>
      <c r="I184" s="100">
        <v>8993.5</v>
      </c>
    </row>
    <row r="185" spans="1:11" ht="76.5" customHeight="1" x14ac:dyDescent="0.3">
      <c r="A185" s="40" t="s">
        <v>389</v>
      </c>
      <c r="B185" s="26" t="s">
        <v>5</v>
      </c>
      <c r="C185" s="26" t="s">
        <v>17</v>
      </c>
      <c r="D185" s="26" t="s">
        <v>9</v>
      </c>
      <c r="E185" s="34" t="s">
        <v>340</v>
      </c>
      <c r="F185" s="26"/>
      <c r="G185" s="100">
        <f>G186</f>
        <v>1297.2</v>
      </c>
      <c r="H185" s="100">
        <f>H186</f>
        <v>0</v>
      </c>
      <c r="I185" s="100">
        <f>I186</f>
        <v>0</v>
      </c>
    </row>
    <row r="186" spans="1:11" ht="17.25" customHeight="1" x14ac:dyDescent="0.3">
      <c r="A186" s="66" t="s">
        <v>76</v>
      </c>
      <c r="B186" s="26" t="s">
        <v>5</v>
      </c>
      <c r="C186" s="26" t="s">
        <v>17</v>
      </c>
      <c r="D186" s="26" t="s">
        <v>9</v>
      </c>
      <c r="E186" s="34" t="s">
        <v>340</v>
      </c>
      <c r="F186" s="26" t="s">
        <v>74</v>
      </c>
      <c r="G186" s="100">
        <v>1297.2</v>
      </c>
      <c r="H186" s="100">
        <v>0</v>
      </c>
      <c r="I186" s="100">
        <v>0</v>
      </c>
    </row>
    <row r="187" spans="1:11" ht="51" customHeight="1" x14ac:dyDescent="0.3">
      <c r="A187" s="32" t="s">
        <v>194</v>
      </c>
      <c r="B187" s="26" t="s">
        <v>5</v>
      </c>
      <c r="C187" s="26" t="s">
        <v>17</v>
      </c>
      <c r="D187" s="26" t="s">
        <v>9</v>
      </c>
      <c r="E187" s="34" t="s">
        <v>204</v>
      </c>
      <c r="F187" s="26"/>
      <c r="G187" s="100">
        <f>G188</f>
        <v>8204</v>
      </c>
      <c r="H187" s="100">
        <f>H188</f>
        <v>0</v>
      </c>
      <c r="I187" s="100">
        <f>I188</f>
        <v>0</v>
      </c>
    </row>
    <row r="188" spans="1:11" ht="17.25" customHeight="1" x14ac:dyDescent="0.3">
      <c r="A188" s="66" t="s">
        <v>76</v>
      </c>
      <c r="B188" s="26" t="s">
        <v>5</v>
      </c>
      <c r="C188" s="26" t="s">
        <v>17</v>
      </c>
      <c r="D188" s="26" t="s">
        <v>9</v>
      </c>
      <c r="E188" s="34" t="s">
        <v>204</v>
      </c>
      <c r="F188" s="26" t="s">
        <v>74</v>
      </c>
      <c r="G188" s="100">
        <v>8204</v>
      </c>
      <c r="H188" s="100">
        <v>0</v>
      </c>
      <c r="I188" s="100">
        <v>0</v>
      </c>
    </row>
    <row r="189" spans="1:11" ht="48.75" customHeight="1" x14ac:dyDescent="0.3">
      <c r="A189" s="25" t="s">
        <v>305</v>
      </c>
      <c r="B189" s="26" t="s">
        <v>5</v>
      </c>
      <c r="C189" s="26" t="s">
        <v>17</v>
      </c>
      <c r="D189" s="26" t="s">
        <v>9</v>
      </c>
      <c r="E189" s="34" t="s">
        <v>294</v>
      </c>
      <c r="F189" s="26"/>
      <c r="G189" s="100">
        <f>G190</f>
        <v>4647.2</v>
      </c>
      <c r="H189" s="100">
        <f>H190</f>
        <v>4647.2</v>
      </c>
      <c r="I189" s="100">
        <f>I190</f>
        <v>4516.8999999999996</v>
      </c>
      <c r="K189" s="11">
        <f>G186+G191+G203+G205+G193</f>
        <v>39469.4</v>
      </c>
    </row>
    <row r="190" spans="1:11" ht="17.25" customHeight="1" x14ac:dyDescent="0.3">
      <c r="A190" s="102" t="s">
        <v>76</v>
      </c>
      <c r="B190" s="26" t="s">
        <v>5</v>
      </c>
      <c r="C190" s="26" t="s">
        <v>17</v>
      </c>
      <c r="D190" s="26" t="s">
        <v>9</v>
      </c>
      <c r="E190" s="37" t="s">
        <v>294</v>
      </c>
      <c r="F190" s="26" t="s">
        <v>74</v>
      </c>
      <c r="G190" s="100">
        <v>4647.2</v>
      </c>
      <c r="H190" s="100">
        <v>4647.2</v>
      </c>
      <c r="I190" s="100">
        <v>4516.8999999999996</v>
      </c>
    </row>
    <row r="191" spans="1:11" ht="29.25" customHeight="1" x14ac:dyDescent="0.3">
      <c r="A191" s="112" t="s">
        <v>341</v>
      </c>
      <c r="B191" s="26" t="s">
        <v>5</v>
      </c>
      <c r="C191" s="26" t="s">
        <v>17</v>
      </c>
      <c r="D191" s="26" t="s">
        <v>9</v>
      </c>
      <c r="E191" s="37" t="s">
        <v>342</v>
      </c>
      <c r="F191" s="26"/>
      <c r="G191" s="100">
        <f>G192</f>
        <v>37149.4</v>
      </c>
      <c r="H191" s="100">
        <f>H192</f>
        <v>0</v>
      </c>
      <c r="I191" s="100">
        <f>I192</f>
        <v>0</v>
      </c>
    </row>
    <row r="192" spans="1:11" ht="17.25" customHeight="1" x14ac:dyDescent="0.3">
      <c r="A192" s="66" t="s">
        <v>76</v>
      </c>
      <c r="B192" s="26" t="s">
        <v>5</v>
      </c>
      <c r="C192" s="26" t="s">
        <v>17</v>
      </c>
      <c r="D192" s="26" t="s">
        <v>9</v>
      </c>
      <c r="E192" s="37" t="s">
        <v>342</v>
      </c>
      <c r="F192" s="26" t="s">
        <v>74</v>
      </c>
      <c r="G192" s="100">
        <v>37149.4</v>
      </c>
      <c r="H192" s="100">
        <v>0</v>
      </c>
      <c r="I192" s="100">
        <v>0</v>
      </c>
    </row>
    <row r="193" spans="1:9" ht="29.25" customHeight="1" x14ac:dyDescent="0.3">
      <c r="A193" s="77" t="s">
        <v>364</v>
      </c>
      <c r="B193" s="26" t="s">
        <v>5</v>
      </c>
      <c r="C193" s="26" t="s">
        <v>17</v>
      </c>
      <c r="D193" s="26" t="s">
        <v>9</v>
      </c>
      <c r="E193" s="37" t="s">
        <v>363</v>
      </c>
      <c r="F193" s="26"/>
      <c r="G193" s="100">
        <f>G194</f>
        <v>1020.5</v>
      </c>
      <c r="H193" s="100">
        <v>0</v>
      </c>
      <c r="I193" s="100">
        <v>0</v>
      </c>
    </row>
    <row r="194" spans="1:9" ht="17.25" customHeight="1" x14ac:dyDescent="0.3">
      <c r="A194" s="66" t="s">
        <v>76</v>
      </c>
      <c r="B194" s="26" t="s">
        <v>5</v>
      </c>
      <c r="C194" s="26" t="s">
        <v>17</v>
      </c>
      <c r="D194" s="26" t="s">
        <v>9</v>
      </c>
      <c r="E194" s="37" t="s">
        <v>363</v>
      </c>
      <c r="F194" s="26" t="s">
        <v>74</v>
      </c>
      <c r="G194" s="100">
        <v>1020.5</v>
      </c>
      <c r="H194" s="100">
        <v>0</v>
      </c>
      <c r="I194" s="100">
        <v>0</v>
      </c>
    </row>
    <row r="195" spans="1:9" ht="42.75" customHeight="1" x14ac:dyDescent="0.3">
      <c r="A195" s="87" t="s">
        <v>330</v>
      </c>
      <c r="B195" s="26" t="s">
        <v>5</v>
      </c>
      <c r="C195" s="26" t="s">
        <v>17</v>
      </c>
      <c r="D195" s="26" t="s">
        <v>9</v>
      </c>
      <c r="E195" s="37" t="s">
        <v>215</v>
      </c>
      <c r="F195" s="26"/>
      <c r="G195" s="100">
        <f>G196</f>
        <v>1.7</v>
      </c>
      <c r="H195" s="100">
        <f>H196</f>
        <v>1.8</v>
      </c>
      <c r="I195" s="100">
        <f>I196</f>
        <v>1.8</v>
      </c>
    </row>
    <row r="196" spans="1:9" ht="17.25" customHeight="1" x14ac:dyDescent="0.3">
      <c r="A196" s="35" t="s">
        <v>76</v>
      </c>
      <c r="B196" s="26" t="s">
        <v>5</v>
      </c>
      <c r="C196" s="26" t="s">
        <v>17</v>
      </c>
      <c r="D196" s="26" t="s">
        <v>9</v>
      </c>
      <c r="E196" s="34" t="s">
        <v>215</v>
      </c>
      <c r="F196" s="26" t="s">
        <v>74</v>
      </c>
      <c r="G196" s="100">
        <v>1.7</v>
      </c>
      <c r="H196" s="100">
        <v>1.8</v>
      </c>
      <c r="I196" s="100">
        <v>1.8</v>
      </c>
    </row>
    <row r="197" spans="1:9" ht="39.75" customHeight="1" x14ac:dyDescent="0.3">
      <c r="A197" s="32" t="s">
        <v>0</v>
      </c>
      <c r="B197" s="26" t="s">
        <v>5</v>
      </c>
      <c r="C197" s="26" t="s">
        <v>17</v>
      </c>
      <c r="D197" s="26" t="s">
        <v>9</v>
      </c>
      <c r="E197" s="34" t="s">
        <v>212</v>
      </c>
      <c r="F197" s="26"/>
      <c r="G197" s="100">
        <f>G198</f>
        <v>235.9</v>
      </c>
      <c r="H197" s="100">
        <f>H198</f>
        <v>235.9</v>
      </c>
      <c r="I197" s="100">
        <f>I198</f>
        <v>235.9</v>
      </c>
    </row>
    <row r="198" spans="1:9" ht="17.25" customHeight="1" x14ac:dyDescent="0.3">
      <c r="A198" s="66" t="s">
        <v>76</v>
      </c>
      <c r="B198" s="26" t="s">
        <v>5</v>
      </c>
      <c r="C198" s="26" t="s">
        <v>17</v>
      </c>
      <c r="D198" s="26" t="s">
        <v>9</v>
      </c>
      <c r="E198" s="34" t="s">
        <v>212</v>
      </c>
      <c r="F198" s="26" t="s">
        <v>74</v>
      </c>
      <c r="G198" s="100">
        <v>235.9</v>
      </c>
      <c r="H198" s="100">
        <v>235.9</v>
      </c>
      <c r="I198" s="100">
        <v>235.9</v>
      </c>
    </row>
    <row r="199" spans="1:9" ht="33.75" customHeight="1" x14ac:dyDescent="0.3">
      <c r="A199" s="40" t="s">
        <v>352</v>
      </c>
      <c r="B199" s="26" t="s">
        <v>5</v>
      </c>
      <c r="C199" s="26" t="s">
        <v>17</v>
      </c>
      <c r="D199" s="26" t="s">
        <v>9</v>
      </c>
      <c r="E199" s="34" t="s">
        <v>213</v>
      </c>
      <c r="F199" s="26"/>
      <c r="G199" s="100">
        <f>G200</f>
        <v>2183.5</v>
      </c>
      <c r="H199" s="100">
        <f>H200</f>
        <v>2183.5</v>
      </c>
      <c r="I199" s="100">
        <f>I200</f>
        <v>2183.5</v>
      </c>
    </row>
    <row r="200" spans="1:9" ht="17.25" customHeight="1" x14ac:dyDescent="0.3">
      <c r="A200" s="66" t="s">
        <v>76</v>
      </c>
      <c r="B200" s="26" t="s">
        <v>5</v>
      </c>
      <c r="C200" s="26" t="s">
        <v>17</v>
      </c>
      <c r="D200" s="26" t="s">
        <v>9</v>
      </c>
      <c r="E200" s="34" t="s">
        <v>213</v>
      </c>
      <c r="F200" s="26" t="s">
        <v>74</v>
      </c>
      <c r="G200" s="100">
        <v>2183.5</v>
      </c>
      <c r="H200" s="100">
        <v>2183.5</v>
      </c>
      <c r="I200" s="100">
        <v>2183.5</v>
      </c>
    </row>
    <row r="201" spans="1:9" ht="39" customHeight="1" x14ac:dyDescent="0.3">
      <c r="A201" s="112" t="s">
        <v>326</v>
      </c>
      <c r="B201" s="26" t="s">
        <v>5</v>
      </c>
      <c r="C201" s="26" t="s">
        <v>17</v>
      </c>
      <c r="D201" s="26" t="s">
        <v>9</v>
      </c>
      <c r="E201" s="37" t="s">
        <v>328</v>
      </c>
      <c r="F201" s="26"/>
      <c r="G201" s="100">
        <f>G202</f>
        <v>374.7</v>
      </c>
      <c r="H201" s="100">
        <f>H202</f>
        <v>374.8</v>
      </c>
      <c r="I201" s="100">
        <f>I202</f>
        <v>374.8</v>
      </c>
    </row>
    <row r="202" spans="1:9" ht="17.25" customHeight="1" x14ac:dyDescent="0.3">
      <c r="A202" s="102" t="s">
        <v>76</v>
      </c>
      <c r="B202" s="26" t="s">
        <v>5</v>
      </c>
      <c r="C202" s="26" t="s">
        <v>17</v>
      </c>
      <c r="D202" s="26" t="s">
        <v>9</v>
      </c>
      <c r="E202" s="37" t="s">
        <v>328</v>
      </c>
      <c r="F202" s="26" t="s">
        <v>74</v>
      </c>
      <c r="G202" s="100">
        <v>374.7</v>
      </c>
      <c r="H202" s="100">
        <v>374.8</v>
      </c>
      <c r="I202" s="100">
        <v>374.8</v>
      </c>
    </row>
    <row r="203" spans="1:9" ht="69.75" customHeight="1" x14ac:dyDescent="0.3">
      <c r="A203" s="40" t="s">
        <v>390</v>
      </c>
      <c r="B203" s="26" t="s">
        <v>5</v>
      </c>
      <c r="C203" s="26" t="s">
        <v>17</v>
      </c>
      <c r="D203" s="26" t="s">
        <v>9</v>
      </c>
      <c r="E203" s="34" t="s">
        <v>366</v>
      </c>
      <c r="F203" s="26"/>
      <c r="G203" s="100">
        <v>1.3</v>
      </c>
      <c r="H203" s="100">
        <v>0</v>
      </c>
      <c r="I203" s="100">
        <v>0</v>
      </c>
    </row>
    <row r="204" spans="1:9" ht="17.25" customHeight="1" x14ac:dyDescent="0.3">
      <c r="A204" s="66" t="s">
        <v>76</v>
      </c>
      <c r="B204" s="26" t="s">
        <v>5</v>
      </c>
      <c r="C204" s="26" t="s">
        <v>17</v>
      </c>
      <c r="D204" s="26" t="s">
        <v>9</v>
      </c>
      <c r="E204" s="34" t="s">
        <v>366</v>
      </c>
      <c r="F204" s="26" t="s">
        <v>74</v>
      </c>
      <c r="G204" s="100">
        <v>1.3</v>
      </c>
      <c r="H204" s="100">
        <v>0</v>
      </c>
      <c r="I204" s="100">
        <v>0</v>
      </c>
    </row>
    <row r="205" spans="1:9" ht="39" customHeight="1" x14ac:dyDescent="0.3">
      <c r="A205" s="40" t="s">
        <v>367</v>
      </c>
      <c r="B205" s="26" t="s">
        <v>5</v>
      </c>
      <c r="C205" s="26" t="s">
        <v>17</v>
      </c>
      <c r="D205" s="26" t="s">
        <v>9</v>
      </c>
      <c r="E205" s="34" t="s">
        <v>365</v>
      </c>
      <c r="F205" s="26"/>
      <c r="G205" s="100">
        <v>1</v>
      </c>
      <c r="H205" s="100">
        <v>0</v>
      </c>
      <c r="I205" s="100">
        <v>0</v>
      </c>
    </row>
    <row r="206" spans="1:9" ht="17.25" customHeight="1" x14ac:dyDescent="0.3">
      <c r="A206" s="66" t="s">
        <v>76</v>
      </c>
      <c r="B206" s="26" t="s">
        <v>5</v>
      </c>
      <c r="C206" s="26" t="s">
        <v>17</v>
      </c>
      <c r="D206" s="26" t="s">
        <v>9</v>
      </c>
      <c r="E206" s="34" t="s">
        <v>365</v>
      </c>
      <c r="F206" s="26" t="s">
        <v>74</v>
      </c>
      <c r="G206" s="100">
        <v>1</v>
      </c>
      <c r="H206" s="100">
        <v>0</v>
      </c>
      <c r="I206" s="100">
        <v>0</v>
      </c>
    </row>
    <row r="207" spans="1:9" ht="24" customHeight="1" x14ac:dyDescent="0.3">
      <c r="A207" s="35" t="s">
        <v>275</v>
      </c>
      <c r="B207" s="26" t="s">
        <v>5</v>
      </c>
      <c r="C207" s="26" t="s">
        <v>17</v>
      </c>
      <c r="D207" s="26" t="s">
        <v>9</v>
      </c>
      <c r="E207" s="34" t="s">
        <v>274</v>
      </c>
      <c r="F207" s="26"/>
      <c r="G207" s="100">
        <f>G208+G210+G212</f>
        <v>2348.6999999999998</v>
      </c>
      <c r="H207" s="100">
        <f>H208+H210+H212</f>
        <v>3446.7</v>
      </c>
      <c r="I207" s="100">
        <f>I208+I210+I212</f>
        <v>2448.6999999999998</v>
      </c>
    </row>
    <row r="208" spans="1:9" ht="45.75" customHeight="1" x14ac:dyDescent="0.3">
      <c r="A208" s="40" t="s">
        <v>291</v>
      </c>
      <c r="B208" s="26" t="s">
        <v>5</v>
      </c>
      <c r="C208" s="26" t="s">
        <v>17</v>
      </c>
      <c r="D208" s="26" t="s">
        <v>9</v>
      </c>
      <c r="E208" s="34" t="s">
        <v>276</v>
      </c>
      <c r="F208" s="26"/>
      <c r="G208" s="100">
        <f>G209</f>
        <v>2048.6999999999998</v>
      </c>
      <c r="H208" s="100">
        <f>H209</f>
        <v>2048.6999999999998</v>
      </c>
      <c r="I208" s="100">
        <f>I209</f>
        <v>2048.6999999999998</v>
      </c>
    </row>
    <row r="209" spans="1:9" ht="24" customHeight="1" x14ac:dyDescent="0.3">
      <c r="A209" s="66" t="s">
        <v>76</v>
      </c>
      <c r="B209" s="26" t="s">
        <v>5</v>
      </c>
      <c r="C209" s="26" t="s">
        <v>17</v>
      </c>
      <c r="D209" s="26" t="s">
        <v>9</v>
      </c>
      <c r="E209" s="34" t="s">
        <v>276</v>
      </c>
      <c r="F209" s="26" t="s">
        <v>74</v>
      </c>
      <c r="G209" s="100">
        <v>2048.6999999999998</v>
      </c>
      <c r="H209" s="100">
        <v>2048.6999999999998</v>
      </c>
      <c r="I209" s="100">
        <v>2048.6999999999998</v>
      </c>
    </row>
    <row r="210" spans="1:9" ht="39.75" customHeight="1" x14ac:dyDescent="0.3">
      <c r="A210" s="32" t="s">
        <v>295</v>
      </c>
      <c r="B210" s="26" t="s">
        <v>5</v>
      </c>
      <c r="C210" s="26" t="s">
        <v>17</v>
      </c>
      <c r="D210" s="26" t="s">
        <v>9</v>
      </c>
      <c r="E210" s="34" t="s">
        <v>296</v>
      </c>
      <c r="F210" s="26"/>
      <c r="G210" s="100">
        <f>G211</f>
        <v>100</v>
      </c>
      <c r="H210" s="100">
        <f>H211</f>
        <v>100</v>
      </c>
      <c r="I210" s="100">
        <f>I211</f>
        <v>100</v>
      </c>
    </row>
    <row r="211" spans="1:9" ht="24" customHeight="1" x14ac:dyDescent="0.3">
      <c r="A211" s="35" t="s">
        <v>76</v>
      </c>
      <c r="B211" s="26" t="s">
        <v>5</v>
      </c>
      <c r="C211" s="26" t="s">
        <v>17</v>
      </c>
      <c r="D211" s="26" t="s">
        <v>9</v>
      </c>
      <c r="E211" s="34" t="s">
        <v>296</v>
      </c>
      <c r="F211" s="26" t="s">
        <v>74</v>
      </c>
      <c r="G211" s="100">
        <v>100</v>
      </c>
      <c r="H211" s="100">
        <v>100</v>
      </c>
      <c r="I211" s="100">
        <v>100</v>
      </c>
    </row>
    <row r="212" spans="1:9" ht="51" customHeight="1" x14ac:dyDescent="0.3">
      <c r="A212" s="40" t="s">
        <v>297</v>
      </c>
      <c r="B212" s="26" t="s">
        <v>5</v>
      </c>
      <c r="C212" s="26" t="s">
        <v>17</v>
      </c>
      <c r="D212" s="26" t="s">
        <v>9</v>
      </c>
      <c r="E212" s="34" t="s">
        <v>298</v>
      </c>
      <c r="F212" s="26"/>
      <c r="G212" s="100">
        <f>G213</f>
        <v>200</v>
      </c>
      <c r="H212" s="100">
        <f>H213</f>
        <v>1298</v>
      </c>
      <c r="I212" s="100">
        <f>I213</f>
        <v>300</v>
      </c>
    </row>
    <row r="213" spans="1:9" ht="24" customHeight="1" x14ac:dyDescent="0.3">
      <c r="A213" s="35" t="s">
        <v>76</v>
      </c>
      <c r="B213" s="26" t="s">
        <v>5</v>
      </c>
      <c r="C213" s="26" t="s">
        <v>17</v>
      </c>
      <c r="D213" s="26" t="s">
        <v>9</v>
      </c>
      <c r="E213" s="34" t="s">
        <v>298</v>
      </c>
      <c r="F213" s="26" t="s">
        <v>74</v>
      </c>
      <c r="G213" s="100">
        <v>200</v>
      </c>
      <c r="H213" s="100">
        <v>1298</v>
      </c>
      <c r="I213" s="100">
        <v>300</v>
      </c>
    </row>
    <row r="214" spans="1:9" ht="24" customHeight="1" x14ac:dyDescent="0.3">
      <c r="A214" s="35" t="s">
        <v>299</v>
      </c>
      <c r="B214" s="26" t="s">
        <v>5</v>
      </c>
      <c r="C214" s="26" t="s">
        <v>17</v>
      </c>
      <c r="D214" s="26" t="s">
        <v>9</v>
      </c>
      <c r="E214" s="34" t="s">
        <v>300</v>
      </c>
      <c r="F214" s="26"/>
      <c r="G214" s="100">
        <f t="shared" ref="G214:I215" si="16">G215</f>
        <v>45</v>
      </c>
      <c r="H214" s="100">
        <f t="shared" si="16"/>
        <v>100</v>
      </c>
      <c r="I214" s="100">
        <f t="shared" si="16"/>
        <v>60</v>
      </c>
    </row>
    <row r="215" spans="1:9" ht="45" customHeight="1" x14ac:dyDescent="0.3">
      <c r="A215" s="40" t="s">
        <v>301</v>
      </c>
      <c r="B215" s="26" t="s">
        <v>5</v>
      </c>
      <c r="C215" s="26" t="s">
        <v>17</v>
      </c>
      <c r="D215" s="26" t="s">
        <v>9</v>
      </c>
      <c r="E215" s="34" t="s">
        <v>302</v>
      </c>
      <c r="F215" s="26"/>
      <c r="G215" s="100">
        <f t="shared" si="16"/>
        <v>45</v>
      </c>
      <c r="H215" s="100">
        <f t="shared" si="16"/>
        <v>100</v>
      </c>
      <c r="I215" s="100">
        <f t="shared" si="16"/>
        <v>60</v>
      </c>
    </row>
    <row r="216" spans="1:9" ht="18.75" customHeight="1" x14ac:dyDescent="0.3">
      <c r="A216" s="35" t="s">
        <v>76</v>
      </c>
      <c r="B216" s="26" t="s">
        <v>5</v>
      </c>
      <c r="C216" s="26" t="s">
        <v>17</v>
      </c>
      <c r="D216" s="26" t="s">
        <v>9</v>
      </c>
      <c r="E216" s="34" t="s">
        <v>302</v>
      </c>
      <c r="F216" s="26" t="s">
        <v>74</v>
      </c>
      <c r="G216" s="100">
        <v>45</v>
      </c>
      <c r="H216" s="100">
        <v>100</v>
      </c>
      <c r="I216" s="100">
        <v>60</v>
      </c>
    </row>
    <row r="217" spans="1:9" ht="18.75" customHeight="1" x14ac:dyDescent="0.3">
      <c r="A217" s="35"/>
      <c r="B217" s="26"/>
      <c r="C217" s="26"/>
      <c r="D217" s="26"/>
      <c r="E217" s="34"/>
      <c r="F217" s="26"/>
      <c r="G217" s="100"/>
      <c r="H217" s="100"/>
      <c r="I217" s="100"/>
    </row>
    <row r="218" spans="1:9" ht="16.5" customHeight="1" x14ac:dyDescent="0.3">
      <c r="A218" s="78" t="s">
        <v>148</v>
      </c>
      <c r="B218" s="79">
        <v>700</v>
      </c>
      <c r="C218" s="43" t="s">
        <v>17</v>
      </c>
      <c r="D218" s="43" t="s">
        <v>11</v>
      </c>
      <c r="E218" s="34"/>
      <c r="F218" s="79"/>
      <c r="G218" s="101">
        <f>G219+G230</f>
        <v>9932.0999999999985</v>
      </c>
      <c r="H218" s="101">
        <f>H219+H230</f>
        <v>8135.7000000000007</v>
      </c>
      <c r="I218" s="101">
        <f>I219+I230</f>
        <v>8135.7000000000007</v>
      </c>
    </row>
    <row r="219" spans="1:9" ht="28.5" customHeight="1" x14ac:dyDescent="0.3">
      <c r="A219" s="62" t="s">
        <v>175</v>
      </c>
      <c r="B219" s="61">
        <v>700</v>
      </c>
      <c r="C219" s="26" t="s">
        <v>17</v>
      </c>
      <c r="D219" s="26" t="s">
        <v>11</v>
      </c>
      <c r="E219" s="46" t="s">
        <v>125</v>
      </c>
      <c r="F219" s="61"/>
      <c r="G219" s="97">
        <f>G220</f>
        <v>5652.8</v>
      </c>
      <c r="H219" s="97">
        <f>H220</f>
        <v>4735.7000000000007</v>
      </c>
      <c r="I219" s="97">
        <f>I220</f>
        <v>4735.7000000000007</v>
      </c>
    </row>
    <row r="220" spans="1:9" ht="20.25" customHeight="1" x14ac:dyDescent="0.3">
      <c r="A220" s="40" t="s">
        <v>174</v>
      </c>
      <c r="B220" s="61">
        <v>700</v>
      </c>
      <c r="C220" s="26" t="s">
        <v>17</v>
      </c>
      <c r="D220" s="26" t="s">
        <v>11</v>
      </c>
      <c r="E220" s="46" t="s">
        <v>126</v>
      </c>
      <c r="F220" s="61"/>
      <c r="G220" s="97">
        <f>G221+G226+G228+G224</f>
        <v>5652.8</v>
      </c>
      <c r="H220" s="97">
        <f>H221+H226+H228</f>
        <v>4735.7000000000007</v>
      </c>
      <c r="I220" s="97">
        <f>I221+I226+I228</f>
        <v>4735.7000000000007</v>
      </c>
    </row>
    <row r="221" spans="1:9" ht="28.5" customHeight="1" x14ac:dyDescent="0.3">
      <c r="A221" s="31" t="s">
        <v>72</v>
      </c>
      <c r="B221" s="61">
        <v>700</v>
      </c>
      <c r="C221" s="26" t="s">
        <v>17</v>
      </c>
      <c r="D221" s="26" t="s">
        <v>11</v>
      </c>
      <c r="E221" s="46" t="s">
        <v>217</v>
      </c>
      <c r="F221" s="61"/>
      <c r="G221" s="97">
        <f t="shared" ref="G221:I222" si="17">G222</f>
        <v>4568.8</v>
      </c>
      <c r="H221" s="97">
        <f t="shared" si="17"/>
        <v>4566.1000000000004</v>
      </c>
      <c r="I221" s="97">
        <f t="shared" si="17"/>
        <v>4566.1000000000004</v>
      </c>
    </row>
    <row r="222" spans="1:9" ht="16.5" customHeight="1" x14ac:dyDescent="0.3">
      <c r="A222" s="66" t="s">
        <v>71</v>
      </c>
      <c r="B222" s="61">
        <v>700</v>
      </c>
      <c r="C222" s="26" t="s">
        <v>17</v>
      </c>
      <c r="D222" s="26" t="s">
        <v>11</v>
      </c>
      <c r="E222" s="46" t="s">
        <v>216</v>
      </c>
      <c r="F222" s="61"/>
      <c r="G222" s="97">
        <f t="shared" si="17"/>
        <v>4568.8</v>
      </c>
      <c r="H222" s="97">
        <f t="shared" si="17"/>
        <v>4566.1000000000004</v>
      </c>
      <c r="I222" s="97">
        <f t="shared" si="17"/>
        <v>4566.1000000000004</v>
      </c>
    </row>
    <row r="223" spans="1:9" ht="17.25" customHeight="1" x14ac:dyDescent="0.3">
      <c r="A223" s="65" t="s">
        <v>66</v>
      </c>
      <c r="B223" s="61">
        <v>700</v>
      </c>
      <c r="C223" s="26" t="s">
        <v>17</v>
      </c>
      <c r="D223" s="26" t="s">
        <v>11</v>
      </c>
      <c r="E223" s="46" t="s">
        <v>216</v>
      </c>
      <c r="F223" s="61" t="s">
        <v>67</v>
      </c>
      <c r="G223" s="97">
        <v>4568.8</v>
      </c>
      <c r="H223" s="97">
        <v>4566.1000000000004</v>
      </c>
      <c r="I223" s="97">
        <v>4566.1000000000004</v>
      </c>
    </row>
    <row r="224" spans="1:9" ht="48.75" customHeight="1" x14ac:dyDescent="0.3">
      <c r="A224" s="65" t="s">
        <v>396</v>
      </c>
      <c r="B224" s="61">
        <v>700</v>
      </c>
      <c r="C224" s="26" t="s">
        <v>17</v>
      </c>
      <c r="D224" s="26" t="s">
        <v>11</v>
      </c>
      <c r="E224" s="46" t="s">
        <v>397</v>
      </c>
      <c r="F224" s="61"/>
      <c r="G224" s="97">
        <f>G225</f>
        <v>236</v>
      </c>
      <c r="H224" s="97">
        <v>0</v>
      </c>
      <c r="I224" s="97">
        <v>0</v>
      </c>
    </row>
    <row r="225" spans="1:9" ht="17.25" customHeight="1" x14ac:dyDescent="0.3">
      <c r="A225" s="65" t="s">
        <v>66</v>
      </c>
      <c r="B225" s="61">
        <v>700</v>
      </c>
      <c r="C225" s="26" t="s">
        <v>17</v>
      </c>
      <c r="D225" s="26" t="s">
        <v>11</v>
      </c>
      <c r="E225" s="46" t="s">
        <v>397</v>
      </c>
      <c r="F225" s="61">
        <v>610</v>
      </c>
      <c r="G225" s="97">
        <v>236</v>
      </c>
      <c r="H225" s="97">
        <v>0</v>
      </c>
      <c r="I225" s="97">
        <v>0</v>
      </c>
    </row>
    <row r="226" spans="1:9" ht="28.5" customHeight="1" x14ac:dyDescent="0.3">
      <c r="A226" s="40" t="s">
        <v>351</v>
      </c>
      <c r="B226" s="33">
        <v>700</v>
      </c>
      <c r="C226" s="26" t="s">
        <v>17</v>
      </c>
      <c r="D226" s="26" t="s">
        <v>11</v>
      </c>
      <c r="E226" s="34" t="s">
        <v>232</v>
      </c>
      <c r="F226" s="33"/>
      <c r="G226" s="98">
        <f>G227</f>
        <v>678.4</v>
      </c>
      <c r="H226" s="98">
        <f>H227</f>
        <v>0</v>
      </c>
      <c r="I226" s="98">
        <f>I227</f>
        <v>0</v>
      </c>
    </row>
    <row r="227" spans="1:9" ht="21.75" customHeight="1" x14ac:dyDescent="0.3">
      <c r="A227" s="65" t="s">
        <v>66</v>
      </c>
      <c r="B227" s="33">
        <v>700</v>
      </c>
      <c r="C227" s="26" t="s">
        <v>17</v>
      </c>
      <c r="D227" s="26" t="s">
        <v>11</v>
      </c>
      <c r="E227" s="34" t="s">
        <v>232</v>
      </c>
      <c r="F227" s="33" t="s">
        <v>67</v>
      </c>
      <c r="G227" s="98">
        <v>678.4</v>
      </c>
      <c r="H227" s="98">
        <v>0</v>
      </c>
      <c r="I227" s="98">
        <v>0</v>
      </c>
    </row>
    <row r="228" spans="1:9" ht="31.5" customHeight="1" x14ac:dyDescent="0.3">
      <c r="A228" s="40" t="s">
        <v>352</v>
      </c>
      <c r="B228" s="61">
        <v>700</v>
      </c>
      <c r="C228" s="26" t="s">
        <v>17</v>
      </c>
      <c r="D228" s="26" t="s">
        <v>11</v>
      </c>
      <c r="E228" s="34" t="s">
        <v>218</v>
      </c>
      <c r="F228" s="61"/>
      <c r="G228" s="97">
        <f>G229</f>
        <v>169.6</v>
      </c>
      <c r="H228" s="97">
        <f>H229</f>
        <v>169.6</v>
      </c>
      <c r="I228" s="97">
        <f>I229</f>
        <v>169.6</v>
      </c>
    </row>
    <row r="229" spans="1:9" ht="21.75" customHeight="1" x14ac:dyDescent="0.3">
      <c r="A229" s="65" t="s">
        <v>66</v>
      </c>
      <c r="B229" s="61">
        <v>700</v>
      </c>
      <c r="C229" s="26" t="s">
        <v>17</v>
      </c>
      <c r="D229" s="26" t="s">
        <v>11</v>
      </c>
      <c r="E229" s="34" t="s">
        <v>218</v>
      </c>
      <c r="F229" s="61" t="s">
        <v>67</v>
      </c>
      <c r="G229" s="97">
        <v>169.6</v>
      </c>
      <c r="H229" s="97">
        <v>169.6</v>
      </c>
      <c r="I229" s="97">
        <v>169.6</v>
      </c>
    </row>
    <row r="230" spans="1:9" ht="27.75" customHeight="1" x14ac:dyDescent="0.3">
      <c r="A230" s="62" t="s">
        <v>81</v>
      </c>
      <c r="B230" s="26" t="s">
        <v>5</v>
      </c>
      <c r="C230" s="26" t="s">
        <v>17</v>
      </c>
      <c r="D230" s="26" t="s">
        <v>11</v>
      </c>
      <c r="E230" s="26" t="s">
        <v>124</v>
      </c>
      <c r="F230" s="26"/>
      <c r="G230" s="100">
        <f>G231+G236+G238+G240+G242+G234</f>
        <v>4279.2999999999993</v>
      </c>
      <c r="H230" s="100">
        <f>H231+H236+H238+H240+H242</f>
        <v>3400</v>
      </c>
      <c r="I230" s="100">
        <f>I231+I236+I238+I240+I242</f>
        <v>3400</v>
      </c>
    </row>
    <row r="231" spans="1:9" ht="32.25" customHeight="1" x14ac:dyDescent="0.3">
      <c r="A231" s="31" t="s">
        <v>72</v>
      </c>
      <c r="B231" s="26" t="s">
        <v>5</v>
      </c>
      <c r="C231" s="26" t="s">
        <v>17</v>
      </c>
      <c r="D231" s="26" t="s">
        <v>11</v>
      </c>
      <c r="E231" s="26" t="s">
        <v>220</v>
      </c>
      <c r="F231" s="26"/>
      <c r="G231" s="100">
        <f t="shared" ref="G231:I232" si="18">G232</f>
        <v>3119.7</v>
      </c>
      <c r="H231" s="100">
        <f t="shared" si="18"/>
        <v>3113.9</v>
      </c>
      <c r="I231" s="100">
        <f t="shared" si="18"/>
        <v>3113.9</v>
      </c>
    </row>
    <row r="232" spans="1:9" ht="19.5" customHeight="1" x14ac:dyDescent="0.3">
      <c r="A232" s="31" t="s">
        <v>82</v>
      </c>
      <c r="B232" s="26" t="s">
        <v>5</v>
      </c>
      <c r="C232" s="26" t="s">
        <v>17</v>
      </c>
      <c r="D232" s="26" t="s">
        <v>11</v>
      </c>
      <c r="E232" s="26" t="s">
        <v>219</v>
      </c>
      <c r="F232" s="26"/>
      <c r="G232" s="100">
        <f t="shared" si="18"/>
        <v>3119.7</v>
      </c>
      <c r="H232" s="100">
        <f t="shared" si="18"/>
        <v>3113.9</v>
      </c>
      <c r="I232" s="100">
        <f t="shared" si="18"/>
        <v>3113.9</v>
      </c>
    </row>
    <row r="233" spans="1:9" ht="16.5" customHeight="1" x14ac:dyDescent="0.3">
      <c r="A233" s="66" t="s">
        <v>76</v>
      </c>
      <c r="B233" s="26" t="s">
        <v>5</v>
      </c>
      <c r="C233" s="26" t="s">
        <v>17</v>
      </c>
      <c r="D233" s="26" t="s">
        <v>11</v>
      </c>
      <c r="E233" s="26" t="s">
        <v>219</v>
      </c>
      <c r="F233" s="26" t="s">
        <v>74</v>
      </c>
      <c r="G233" s="100">
        <v>3119.7</v>
      </c>
      <c r="H233" s="100">
        <v>3113.9</v>
      </c>
      <c r="I233" s="100">
        <v>3113.9</v>
      </c>
    </row>
    <row r="234" spans="1:9" ht="47.25" customHeight="1" x14ac:dyDescent="0.3">
      <c r="A234" s="36" t="s">
        <v>396</v>
      </c>
      <c r="B234" s="26" t="s">
        <v>5</v>
      </c>
      <c r="C234" s="26" t="s">
        <v>17</v>
      </c>
      <c r="D234" s="26" t="s">
        <v>11</v>
      </c>
      <c r="E234" s="26" t="s">
        <v>398</v>
      </c>
      <c r="F234" s="26"/>
      <c r="G234" s="100">
        <f>G235</f>
        <v>5.4</v>
      </c>
      <c r="H234" s="100">
        <v>0</v>
      </c>
      <c r="I234" s="100">
        <v>0</v>
      </c>
    </row>
    <row r="235" spans="1:9" ht="16.5" customHeight="1" x14ac:dyDescent="0.3">
      <c r="A235" s="66" t="s">
        <v>76</v>
      </c>
      <c r="B235" s="26" t="s">
        <v>5</v>
      </c>
      <c r="C235" s="26" t="s">
        <v>17</v>
      </c>
      <c r="D235" s="26" t="s">
        <v>11</v>
      </c>
      <c r="E235" s="26" t="s">
        <v>398</v>
      </c>
      <c r="F235" s="26" t="s">
        <v>67</v>
      </c>
      <c r="G235" s="100">
        <v>5.4</v>
      </c>
      <c r="H235" s="100">
        <v>0</v>
      </c>
      <c r="I235" s="100">
        <v>0</v>
      </c>
    </row>
    <row r="236" spans="1:9" ht="54.75" customHeight="1" x14ac:dyDescent="0.3">
      <c r="A236" s="77" t="s">
        <v>160</v>
      </c>
      <c r="B236" s="61">
        <v>700</v>
      </c>
      <c r="C236" s="26" t="s">
        <v>17</v>
      </c>
      <c r="D236" s="26" t="s">
        <v>11</v>
      </c>
      <c r="E236" s="26" t="s">
        <v>223</v>
      </c>
      <c r="F236" s="61"/>
      <c r="G236" s="97">
        <f>G237</f>
        <v>124.4</v>
      </c>
      <c r="H236" s="97">
        <f>H237</f>
        <v>55.3</v>
      </c>
      <c r="I236" s="97">
        <f>I237</f>
        <v>55.3</v>
      </c>
    </row>
    <row r="237" spans="1:9" ht="16.5" customHeight="1" x14ac:dyDescent="0.3">
      <c r="A237" s="35" t="s">
        <v>76</v>
      </c>
      <c r="B237" s="61">
        <v>700</v>
      </c>
      <c r="C237" s="26" t="s">
        <v>17</v>
      </c>
      <c r="D237" s="26" t="s">
        <v>11</v>
      </c>
      <c r="E237" s="26" t="s">
        <v>223</v>
      </c>
      <c r="F237" s="61" t="s">
        <v>74</v>
      </c>
      <c r="G237" s="97">
        <v>124.4</v>
      </c>
      <c r="H237" s="97">
        <v>55.3</v>
      </c>
      <c r="I237" s="97">
        <v>55.3</v>
      </c>
    </row>
    <row r="238" spans="1:9" ht="30" customHeight="1" x14ac:dyDescent="0.3">
      <c r="A238" s="73" t="s">
        <v>103</v>
      </c>
      <c r="B238" s="26" t="s">
        <v>5</v>
      </c>
      <c r="C238" s="26" t="s">
        <v>17</v>
      </c>
      <c r="D238" s="26" t="s">
        <v>11</v>
      </c>
      <c r="E238" s="34" t="s">
        <v>224</v>
      </c>
      <c r="F238" s="26"/>
      <c r="G238" s="100">
        <f>G239</f>
        <v>799</v>
      </c>
      <c r="H238" s="100">
        <f>H239</f>
        <v>0</v>
      </c>
      <c r="I238" s="100">
        <f>I239</f>
        <v>0</v>
      </c>
    </row>
    <row r="239" spans="1:9" ht="16.5" customHeight="1" x14ac:dyDescent="0.3">
      <c r="A239" s="66" t="s">
        <v>76</v>
      </c>
      <c r="B239" s="26" t="s">
        <v>5</v>
      </c>
      <c r="C239" s="26" t="s">
        <v>17</v>
      </c>
      <c r="D239" s="26" t="s">
        <v>11</v>
      </c>
      <c r="E239" s="34" t="s">
        <v>224</v>
      </c>
      <c r="F239" s="26" t="s">
        <v>74</v>
      </c>
      <c r="G239" s="100">
        <v>799</v>
      </c>
      <c r="H239" s="100">
        <v>0</v>
      </c>
      <c r="I239" s="100">
        <v>0</v>
      </c>
    </row>
    <row r="240" spans="1:9" ht="50.25" customHeight="1" x14ac:dyDescent="0.3">
      <c r="A240" s="32" t="s">
        <v>0</v>
      </c>
      <c r="B240" s="26" t="s">
        <v>5</v>
      </c>
      <c r="C240" s="26" t="s">
        <v>17</v>
      </c>
      <c r="D240" s="26" t="s">
        <v>11</v>
      </c>
      <c r="E240" s="26" t="s">
        <v>221</v>
      </c>
      <c r="F240" s="26"/>
      <c r="G240" s="100">
        <f>G241</f>
        <v>31.1</v>
      </c>
      <c r="H240" s="100">
        <f>H241</f>
        <v>31.1</v>
      </c>
      <c r="I240" s="100">
        <f>I241</f>
        <v>31.1</v>
      </c>
    </row>
    <row r="241" spans="1:9" ht="16.5" customHeight="1" x14ac:dyDescent="0.3">
      <c r="A241" s="66" t="s">
        <v>76</v>
      </c>
      <c r="B241" s="26" t="s">
        <v>5</v>
      </c>
      <c r="C241" s="26" t="s">
        <v>17</v>
      </c>
      <c r="D241" s="26" t="s">
        <v>11</v>
      </c>
      <c r="E241" s="26" t="s">
        <v>221</v>
      </c>
      <c r="F241" s="26" t="s">
        <v>74</v>
      </c>
      <c r="G241" s="100">
        <v>31.1</v>
      </c>
      <c r="H241" s="100">
        <v>31.1</v>
      </c>
      <c r="I241" s="100">
        <v>31.1</v>
      </c>
    </row>
    <row r="242" spans="1:9" ht="32.25" customHeight="1" x14ac:dyDescent="0.3">
      <c r="A242" s="40" t="s">
        <v>352</v>
      </c>
      <c r="B242" s="26" t="s">
        <v>5</v>
      </c>
      <c r="C242" s="26" t="s">
        <v>17</v>
      </c>
      <c r="D242" s="26" t="s">
        <v>11</v>
      </c>
      <c r="E242" s="26" t="s">
        <v>222</v>
      </c>
      <c r="F242" s="26"/>
      <c r="G242" s="100">
        <f>G243</f>
        <v>199.7</v>
      </c>
      <c r="H242" s="100">
        <f>H243</f>
        <v>199.7</v>
      </c>
      <c r="I242" s="100">
        <f>I243</f>
        <v>199.7</v>
      </c>
    </row>
    <row r="243" spans="1:9" ht="16.5" customHeight="1" x14ac:dyDescent="0.3">
      <c r="A243" s="66" t="s">
        <v>76</v>
      </c>
      <c r="B243" s="26" t="s">
        <v>5</v>
      </c>
      <c r="C243" s="26" t="s">
        <v>17</v>
      </c>
      <c r="D243" s="26" t="s">
        <v>11</v>
      </c>
      <c r="E243" s="26" t="s">
        <v>222</v>
      </c>
      <c r="F243" s="26" t="s">
        <v>74</v>
      </c>
      <c r="G243" s="100">
        <v>199.7</v>
      </c>
      <c r="H243" s="100">
        <v>199.7</v>
      </c>
      <c r="I243" s="100">
        <v>199.7</v>
      </c>
    </row>
    <row r="244" spans="1:9" ht="17.25" customHeight="1" x14ac:dyDescent="0.3">
      <c r="A244" s="66"/>
      <c r="B244" s="33"/>
      <c r="C244" s="26"/>
      <c r="D244" s="26"/>
      <c r="E244" s="34"/>
      <c r="F244" s="33"/>
      <c r="G244" s="98"/>
      <c r="H244" s="98"/>
      <c r="I244" s="98"/>
    </row>
    <row r="245" spans="1:9" ht="16.5" customHeight="1" x14ac:dyDescent="0.3">
      <c r="A245" s="74" t="s">
        <v>191</v>
      </c>
      <c r="B245" s="42" t="s">
        <v>5</v>
      </c>
      <c r="C245" s="43" t="s">
        <v>17</v>
      </c>
      <c r="D245" s="43" t="s">
        <v>17</v>
      </c>
      <c r="E245" s="69"/>
      <c r="F245" s="42"/>
      <c r="G245" s="96">
        <f>G246+G249</f>
        <v>117</v>
      </c>
      <c r="H245" s="96">
        <f>H246+H249</f>
        <v>85</v>
      </c>
      <c r="I245" s="96">
        <f>I246+I249</f>
        <v>85</v>
      </c>
    </row>
    <row r="246" spans="1:9" ht="31.5" customHeight="1" x14ac:dyDescent="0.3">
      <c r="A246" s="40" t="s">
        <v>178</v>
      </c>
      <c r="B246" s="39" t="s">
        <v>5</v>
      </c>
      <c r="C246" s="26" t="s">
        <v>17</v>
      </c>
      <c r="D246" s="26" t="s">
        <v>17</v>
      </c>
      <c r="E246" s="28" t="s">
        <v>136</v>
      </c>
      <c r="F246" s="39"/>
      <c r="G246" s="97">
        <f t="shared" ref="G246:I247" si="19">G247</f>
        <v>10</v>
      </c>
      <c r="H246" s="97">
        <f t="shared" si="19"/>
        <v>10</v>
      </c>
      <c r="I246" s="97">
        <f t="shared" si="19"/>
        <v>10</v>
      </c>
    </row>
    <row r="247" spans="1:9" ht="43.5" customHeight="1" x14ac:dyDescent="0.3">
      <c r="A247" s="40" t="s">
        <v>177</v>
      </c>
      <c r="B247" s="39" t="s">
        <v>5</v>
      </c>
      <c r="C247" s="26" t="s">
        <v>17</v>
      </c>
      <c r="D247" s="26" t="s">
        <v>17</v>
      </c>
      <c r="E247" s="28" t="s">
        <v>203</v>
      </c>
      <c r="F247" s="39"/>
      <c r="G247" s="97">
        <f t="shared" si="19"/>
        <v>10</v>
      </c>
      <c r="H247" s="97">
        <f t="shared" si="19"/>
        <v>10</v>
      </c>
      <c r="I247" s="97">
        <f t="shared" si="19"/>
        <v>10</v>
      </c>
    </row>
    <row r="248" spans="1:9" ht="26.25" customHeight="1" x14ac:dyDescent="0.3">
      <c r="A248" s="36" t="s">
        <v>52</v>
      </c>
      <c r="B248" s="39" t="s">
        <v>5</v>
      </c>
      <c r="C248" s="26" t="s">
        <v>17</v>
      </c>
      <c r="D248" s="26" t="s">
        <v>17</v>
      </c>
      <c r="E248" s="28" t="s">
        <v>203</v>
      </c>
      <c r="F248" s="39" t="s">
        <v>51</v>
      </c>
      <c r="G248" s="97">
        <v>10</v>
      </c>
      <c r="H248" s="97">
        <v>10</v>
      </c>
      <c r="I248" s="97">
        <v>10</v>
      </c>
    </row>
    <row r="249" spans="1:9" ht="33" customHeight="1" x14ac:dyDescent="0.3">
      <c r="A249" s="40" t="s">
        <v>176</v>
      </c>
      <c r="B249" s="39" t="s">
        <v>5</v>
      </c>
      <c r="C249" s="26" t="s">
        <v>17</v>
      </c>
      <c r="D249" s="26" t="s">
        <v>17</v>
      </c>
      <c r="E249" s="28" t="s">
        <v>142</v>
      </c>
      <c r="F249" s="39"/>
      <c r="G249" s="97">
        <f>G250+G253</f>
        <v>107</v>
      </c>
      <c r="H249" s="97">
        <f>H250+H253</f>
        <v>75</v>
      </c>
      <c r="I249" s="97">
        <f>I250+I253</f>
        <v>75</v>
      </c>
    </row>
    <row r="250" spans="1:9" ht="33" customHeight="1" x14ac:dyDescent="0.3">
      <c r="A250" s="40" t="s">
        <v>84</v>
      </c>
      <c r="B250" s="39" t="s">
        <v>5</v>
      </c>
      <c r="C250" s="26" t="s">
        <v>17</v>
      </c>
      <c r="D250" s="26" t="s">
        <v>17</v>
      </c>
      <c r="E250" s="28" t="s">
        <v>143</v>
      </c>
      <c r="F250" s="39"/>
      <c r="G250" s="97">
        <f>G251</f>
        <v>20</v>
      </c>
      <c r="H250" s="97">
        <f t="shared" ref="G250:I251" si="20">H251</f>
        <v>35</v>
      </c>
      <c r="I250" s="97">
        <f t="shared" si="20"/>
        <v>35</v>
      </c>
    </row>
    <row r="251" spans="1:9" ht="30" customHeight="1" x14ac:dyDescent="0.3">
      <c r="A251" s="30" t="s">
        <v>144</v>
      </c>
      <c r="B251" s="39" t="s">
        <v>5</v>
      </c>
      <c r="C251" s="26" t="s">
        <v>17</v>
      </c>
      <c r="D251" s="26" t="s">
        <v>17</v>
      </c>
      <c r="E251" s="28" t="s">
        <v>226</v>
      </c>
      <c r="F251" s="39"/>
      <c r="G251" s="97">
        <f t="shared" si="20"/>
        <v>20</v>
      </c>
      <c r="H251" s="97">
        <f t="shared" si="20"/>
        <v>35</v>
      </c>
      <c r="I251" s="97">
        <f t="shared" si="20"/>
        <v>35</v>
      </c>
    </row>
    <row r="252" spans="1:9" ht="33" customHeight="1" x14ac:dyDescent="0.3">
      <c r="A252" s="36" t="s">
        <v>52</v>
      </c>
      <c r="B252" s="39" t="s">
        <v>5</v>
      </c>
      <c r="C252" s="26" t="s">
        <v>17</v>
      </c>
      <c r="D252" s="26" t="s">
        <v>17</v>
      </c>
      <c r="E252" s="28" t="s">
        <v>226</v>
      </c>
      <c r="F252" s="39" t="s">
        <v>51</v>
      </c>
      <c r="G252" s="97">
        <v>20</v>
      </c>
      <c r="H252" s="97">
        <v>35</v>
      </c>
      <c r="I252" s="97">
        <v>35</v>
      </c>
    </row>
    <row r="253" spans="1:9" ht="33" customHeight="1" x14ac:dyDescent="0.3">
      <c r="A253" s="65" t="s">
        <v>146</v>
      </c>
      <c r="B253" s="26" t="s">
        <v>5</v>
      </c>
      <c r="C253" s="26" t="s">
        <v>17</v>
      </c>
      <c r="D253" s="26" t="s">
        <v>17</v>
      </c>
      <c r="E253" s="26" t="s">
        <v>145</v>
      </c>
      <c r="F253" s="26"/>
      <c r="G253" s="100">
        <f>G254+G257</f>
        <v>87</v>
      </c>
      <c r="H253" s="100">
        <f>H254+H257</f>
        <v>40</v>
      </c>
      <c r="I253" s="100">
        <f>I254+I257</f>
        <v>40</v>
      </c>
    </row>
    <row r="254" spans="1:9" ht="33" customHeight="1" x14ac:dyDescent="0.3">
      <c r="A254" s="65" t="s">
        <v>147</v>
      </c>
      <c r="B254" s="26" t="s">
        <v>5</v>
      </c>
      <c r="C254" s="26" t="s">
        <v>17</v>
      </c>
      <c r="D254" s="26" t="s">
        <v>17</v>
      </c>
      <c r="E254" s="26" t="s">
        <v>252</v>
      </c>
      <c r="F254" s="26"/>
      <c r="G254" s="100">
        <f>G256</f>
        <v>25</v>
      </c>
      <c r="H254" s="100">
        <f>H256</f>
        <v>40</v>
      </c>
      <c r="I254" s="100">
        <f>I256</f>
        <v>40</v>
      </c>
    </row>
    <row r="255" spans="1:9" ht="33" customHeight="1" x14ac:dyDescent="0.3">
      <c r="A255" s="65" t="s">
        <v>147</v>
      </c>
      <c r="B255" s="26" t="s">
        <v>5</v>
      </c>
      <c r="C255" s="26" t="s">
        <v>17</v>
      </c>
      <c r="D255" s="26" t="s">
        <v>17</v>
      </c>
      <c r="E255" s="26" t="s">
        <v>252</v>
      </c>
      <c r="F255" s="26"/>
      <c r="G255" s="100">
        <f>G256</f>
        <v>25</v>
      </c>
      <c r="H255" s="100">
        <f>H256</f>
        <v>40</v>
      </c>
      <c r="I255" s="100">
        <f>I256</f>
        <v>40</v>
      </c>
    </row>
    <row r="256" spans="1:9" ht="33" customHeight="1" x14ac:dyDescent="0.3">
      <c r="A256" s="65" t="s">
        <v>52</v>
      </c>
      <c r="B256" s="26" t="s">
        <v>5</v>
      </c>
      <c r="C256" s="26" t="s">
        <v>17</v>
      </c>
      <c r="D256" s="26" t="s">
        <v>17</v>
      </c>
      <c r="E256" s="26" t="s">
        <v>252</v>
      </c>
      <c r="F256" s="26" t="s">
        <v>51</v>
      </c>
      <c r="G256" s="100">
        <v>25</v>
      </c>
      <c r="H256" s="100">
        <v>40</v>
      </c>
      <c r="I256" s="100">
        <v>40</v>
      </c>
    </row>
    <row r="257" spans="1:9" ht="33" customHeight="1" x14ac:dyDescent="0.3">
      <c r="A257" s="36" t="s">
        <v>399</v>
      </c>
      <c r="B257" s="39" t="s">
        <v>5</v>
      </c>
      <c r="C257" s="26" t="s">
        <v>17</v>
      </c>
      <c r="D257" s="26" t="s">
        <v>17</v>
      </c>
      <c r="E257" s="28" t="s">
        <v>400</v>
      </c>
      <c r="F257" s="39"/>
      <c r="G257" s="97">
        <f>G258</f>
        <v>62</v>
      </c>
      <c r="H257" s="97">
        <f>H258</f>
        <v>0</v>
      </c>
      <c r="I257" s="97">
        <f>I258</f>
        <v>0</v>
      </c>
    </row>
    <row r="258" spans="1:9" ht="36" customHeight="1" x14ac:dyDescent="0.3">
      <c r="A258" s="36" t="s">
        <v>52</v>
      </c>
      <c r="B258" s="39" t="s">
        <v>5</v>
      </c>
      <c r="C258" s="26" t="s">
        <v>17</v>
      </c>
      <c r="D258" s="26" t="s">
        <v>17</v>
      </c>
      <c r="E258" s="28" t="s">
        <v>400</v>
      </c>
      <c r="F258" s="39" t="s">
        <v>401</v>
      </c>
      <c r="G258" s="97">
        <v>62</v>
      </c>
      <c r="H258" s="97">
        <v>0</v>
      </c>
      <c r="I258" s="97">
        <v>0</v>
      </c>
    </row>
    <row r="259" spans="1:9" ht="24.75" customHeight="1" x14ac:dyDescent="0.3">
      <c r="A259" s="44" t="s">
        <v>26</v>
      </c>
      <c r="B259" s="42" t="s">
        <v>5</v>
      </c>
      <c r="C259" s="43" t="s">
        <v>17</v>
      </c>
      <c r="D259" s="43" t="s">
        <v>18</v>
      </c>
      <c r="E259" s="26"/>
      <c r="F259" s="42"/>
      <c r="G259" s="96">
        <f>G264+G260</f>
        <v>962.1</v>
      </c>
      <c r="H259" s="96">
        <f>H264+H260</f>
        <v>834</v>
      </c>
      <c r="I259" s="96">
        <f>I264+I260</f>
        <v>834</v>
      </c>
    </row>
    <row r="260" spans="1:9" ht="24.75" customHeight="1" x14ac:dyDescent="0.3">
      <c r="A260" s="62" t="s">
        <v>165</v>
      </c>
      <c r="B260" s="39" t="s">
        <v>5</v>
      </c>
      <c r="C260" s="26" t="s">
        <v>17</v>
      </c>
      <c r="D260" s="26" t="s">
        <v>18</v>
      </c>
      <c r="E260" s="26" t="s">
        <v>109</v>
      </c>
      <c r="F260" s="39"/>
      <c r="G260" s="97">
        <f>G261</f>
        <v>10</v>
      </c>
      <c r="H260" s="97">
        <f>H261</f>
        <v>10</v>
      </c>
      <c r="I260" s="97">
        <f>I261</f>
        <v>10</v>
      </c>
    </row>
    <row r="261" spans="1:9" ht="24.75" customHeight="1" x14ac:dyDescent="0.3">
      <c r="A261" s="62" t="s">
        <v>96</v>
      </c>
      <c r="B261" s="39" t="s">
        <v>5</v>
      </c>
      <c r="C261" s="26" t="s">
        <v>17</v>
      </c>
      <c r="D261" s="26" t="s">
        <v>18</v>
      </c>
      <c r="E261" s="26" t="s">
        <v>121</v>
      </c>
      <c r="F261" s="39"/>
      <c r="G261" s="97">
        <v>10</v>
      </c>
      <c r="H261" s="97">
        <v>10</v>
      </c>
      <c r="I261" s="97">
        <v>10</v>
      </c>
    </row>
    <row r="262" spans="1:9" ht="44.25" customHeight="1" x14ac:dyDescent="0.3">
      <c r="A262" s="62" t="s">
        <v>130</v>
      </c>
      <c r="B262" s="39" t="s">
        <v>5</v>
      </c>
      <c r="C262" s="26" t="s">
        <v>17</v>
      </c>
      <c r="D262" s="26" t="s">
        <v>18</v>
      </c>
      <c r="E262" s="26" t="s">
        <v>227</v>
      </c>
      <c r="F262" s="39"/>
      <c r="G262" s="97">
        <f>G263</f>
        <v>10</v>
      </c>
      <c r="H262" s="97">
        <f>H263</f>
        <v>10</v>
      </c>
      <c r="I262" s="97">
        <f>I263</f>
        <v>10</v>
      </c>
    </row>
    <row r="263" spans="1:9" ht="24.75" customHeight="1" x14ac:dyDescent="0.3">
      <c r="A263" s="36" t="s">
        <v>52</v>
      </c>
      <c r="B263" s="39" t="s">
        <v>5</v>
      </c>
      <c r="C263" s="26" t="s">
        <v>17</v>
      </c>
      <c r="D263" s="26" t="s">
        <v>18</v>
      </c>
      <c r="E263" s="26" t="s">
        <v>227</v>
      </c>
      <c r="F263" s="39" t="s">
        <v>51</v>
      </c>
      <c r="G263" s="97">
        <v>10</v>
      </c>
      <c r="H263" s="97">
        <v>10</v>
      </c>
      <c r="I263" s="97">
        <v>10</v>
      </c>
    </row>
    <row r="264" spans="1:9" ht="29.25" customHeight="1" x14ac:dyDescent="0.3">
      <c r="A264" s="62" t="s">
        <v>184</v>
      </c>
      <c r="B264" s="39" t="s">
        <v>5</v>
      </c>
      <c r="C264" s="26" t="s">
        <v>17</v>
      </c>
      <c r="D264" s="26" t="s">
        <v>18</v>
      </c>
      <c r="E264" s="26" t="s">
        <v>123</v>
      </c>
      <c r="F264" s="39"/>
      <c r="G264" s="97">
        <f>G265</f>
        <v>952.1</v>
      </c>
      <c r="H264" s="97">
        <f>H265</f>
        <v>824</v>
      </c>
      <c r="I264" s="97">
        <f>I265</f>
        <v>824</v>
      </c>
    </row>
    <row r="265" spans="1:9" ht="29.25" customHeight="1" x14ac:dyDescent="0.3">
      <c r="A265" s="62" t="s">
        <v>81</v>
      </c>
      <c r="B265" s="39" t="s">
        <v>5</v>
      </c>
      <c r="C265" s="26" t="s">
        <v>17</v>
      </c>
      <c r="D265" s="26" t="s">
        <v>18</v>
      </c>
      <c r="E265" s="26" t="s">
        <v>124</v>
      </c>
      <c r="F265" s="39"/>
      <c r="G265" s="97">
        <f>G266+G269</f>
        <v>952.1</v>
      </c>
      <c r="H265" s="97">
        <f>H266+H269</f>
        <v>824</v>
      </c>
      <c r="I265" s="97">
        <f>I266+I269</f>
        <v>824</v>
      </c>
    </row>
    <row r="266" spans="1:9" ht="17.25" customHeight="1" x14ac:dyDescent="0.3">
      <c r="A266" s="65" t="s">
        <v>94</v>
      </c>
      <c r="B266" s="39" t="s">
        <v>5</v>
      </c>
      <c r="C266" s="26" t="s">
        <v>17</v>
      </c>
      <c r="D266" s="26" t="s">
        <v>18</v>
      </c>
      <c r="E266" s="26" t="s">
        <v>228</v>
      </c>
      <c r="F266" s="39"/>
      <c r="G266" s="97">
        <f>G268+G267</f>
        <v>24</v>
      </c>
      <c r="H266" s="97">
        <f>H268+H267</f>
        <v>24</v>
      </c>
      <c r="I266" s="97">
        <f>I268+I267</f>
        <v>24</v>
      </c>
    </row>
    <row r="267" spans="1:9" ht="28.5" customHeight="1" x14ac:dyDescent="0.3">
      <c r="A267" s="40" t="s">
        <v>52</v>
      </c>
      <c r="B267" s="39" t="s">
        <v>5</v>
      </c>
      <c r="C267" s="26" t="s">
        <v>17</v>
      </c>
      <c r="D267" s="26" t="s">
        <v>18</v>
      </c>
      <c r="E267" s="26" t="s">
        <v>228</v>
      </c>
      <c r="F267" s="39" t="s">
        <v>51</v>
      </c>
      <c r="G267" s="97">
        <v>6</v>
      </c>
      <c r="H267" s="97">
        <v>6</v>
      </c>
      <c r="I267" s="97">
        <v>6</v>
      </c>
    </row>
    <row r="268" spans="1:9" ht="17.25" customHeight="1" x14ac:dyDescent="0.3">
      <c r="A268" s="80" t="s">
        <v>104</v>
      </c>
      <c r="B268" s="39" t="s">
        <v>5</v>
      </c>
      <c r="C268" s="26" t="s">
        <v>17</v>
      </c>
      <c r="D268" s="26" t="s">
        <v>18</v>
      </c>
      <c r="E268" s="26" t="s">
        <v>228</v>
      </c>
      <c r="F268" s="39" t="s">
        <v>105</v>
      </c>
      <c r="G268" s="97">
        <v>18</v>
      </c>
      <c r="H268" s="97">
        <v>18</v>
      </c>
      <c r="I268" s="97">
        <v>18</v>
      </c>
    </row>
    <row r="269" spans="1:9" ht="17.25" customHeight="1" x14ac:dyDescent="0.3">
      <c r="A269" s="35" t="s">
        <v>85</v>
      </c>
      <c r="B269" s="39" t="s">
        <v>5</v>
      </c>
      <c r="C269" s="26" t="s">
        <v>17</v>
      </c>
      <c r="D269" s="26" t="s">
        <v>18</v>
      </c>
      <c r="E269" s="46" t="s">
        <v>225</v>
      </c>
      <c r="F269" s="39"/>
      <c r="G269" s="97">
        <f>G270</f>
        <v>928.1</v>
      </c>
      <c r="H269" s="97">
        <f>H270</f>
        <v>800</v>
      </c>
      <c r="I269" s="97">
        <f>I270</f>
        <v>800</v>
      </c>
    </row>
    <row r="270" spans="1:9" ht="17.25" customHeight="1" x14ac:dyDescent="0.3">
      <c r="A270" s="66" t="s">
        <v>76</v>
      </c>
      <c r="B270" s="39" t="s">
        <v>5</v>
      </c>
      <c r="C270" s="26" t="s">
        <v>17</v>
      </c>
      <c r="D270" s="26" t="s">
        <v>18</v>
      </c>
      <c r="E270" s="46" t="s">
        <v>225</v>
      </c>
      <c r="F270" s="39" t="s">
        <v>74</v>
      </c>
      <c r="G270" s="97">
        <v>928.1</v>
      </c>
      <c r="H270" s="97">
        <v>800</v>
      </c>
      <c r="I270" s="97">
        <v>800</v>
      </c>
    </row>
    <row r="271" spans="1:9" ht="17.25" customHeight="1" x14ac:dyDescent="0.3">
      <c r="A271" s="80"/>
      <c r="B271" s="39"/>
      <c r="C271" s="26"/>
      <c r="D271" s="26"/>
      <c r="E271" s="26"/>
      <c r="F271" s="39"/>
      <c r="G271" s="97"/>
      <c r="H271" s="97"/>
      <c r="I271" s="97"/>
    </row>
    <row r="272" spans="1:9" ht="16.8" x14ac:dyDescent="0.3">
      <c r="A272" s="44" t="s">
        <v>47</v>
      </c>
      <c r="B272" s="54">
        <v>700</v>
      </c>
      <c r="C272" s="43" t="s">
        <v>20</v>
      </c>
      <c r="D272" s="43"/>
      <c r="E272" s="82"/>
      <c r="F272" s="54"/>
      <c r="G272" s="96">
        <f t="shared" ref="G272:I273" si="21">G273</f>
        <v>42939.299999999996</v>
      </c>
      <c r="H272" s="96">
        <f t="shared" si="21"/>
        <v>31107.999999999996</v>
      </c>
      <c r="I272" s="96">
        <f t="shared" si="21"/>
        <v>31103.899999999998</v>
      </c>
    </row>
    <row r="273" spans="1:9" ht="16.8" x14ac:dyDescent="0.3">
      <c r="A273" s="74" t="s">
        <v>31</v>
      </c>
      <c r="B273" s="54">
        <v>700</v>
      </c>
      <c r="C273" s="43" t="s">
        <v>20</v>
      </c>
      <c r="D273" s="43" t="s">
        <v>7</v>
      </c>
      <c r="E273" s="82"/>
      <c r="F273" s="54"/>
      <c r="G273" s="96">
        <f t="shared" si="21"/>
        <v>42939.299999999996</v>
      </c>
      <c r="H273" s="96">
        <f t="shared" si="21"/>
        <v>31107.999999999996</v>
      </c>
      <c r="I273" s="96">
        <f t="shared" si="21"/>
        <v>31103.899999999998</v>
      </c>
    </row>
    <row r="274" spans="1:9" ht="27" x14ac:dyDescent="0.3">
      <c r="A274" s="62" t="s">
        <v>175</v>
      </c>
      <c r="B274" s="61">
        <v>700</v>
      </c>
      <c r="C274" s="26" t="s">
        <v>20</v>
      </c>
      <c r="D274" s="26" t="s">
        <v>7</v>
      </c>
      <c r="E274" s="46" t="s">
        <v>125</v>
      </c>
      <c r="F274" s="61"/>
      <c r="G274" s="97">
        <f>G275+G301</f>
        <v>42939.299999999996</v>
      </c>
      <c r="H274" s="97">
        <f>H275+H301</f>
        <v>31107.999999999996</v>
      </c>
      <c r="I274" s="97">
        <f>I275+I301</f>
        <v>31103.899999999998</v>
      </c>
    </row>
    <row r="275" spans="1:9" ht="16.8" x14ac:dyDescent="0.3">
      <c r="A275" s="40" t="s">
        <v>174</v>
      </c>
      <c r="B275" s="61">
        <v>700</v>
      </c>
      <c r="C275" s="26" t="s">
        <v>20</v>
      </c>
      <c r="D275" s="26" t="s">
        <v>7</v>
      </c>
      <c r="E275" s="46" t="s">
        <v>126</v>
      </c>
      <c r="F275" s="61"/>
      <c r="G275" s="97">
        <f>G276+G287+G291+G295+G293+G299+G281+G296+G283+G285+G289</f>
        <v>42879.299999999996</v>
      </c>
      <c r="H275" s="97">
        <f>H276+H287+H291+H295+H293</f>
        <v>31047.999999999996</v>
      </c>
      <c r="I275" s="97">
        <f>I276+I287+I291+I295+I293</f>
        <v>31043.899999999998</v>
      </c>
    </row>
    <row r="276" spans="1:9" ht="25.5" customHeight="1" x14ac:dyDescent="0.3">
      <c r="A276" s="31" t="s">
        <v>70</v>
      </c>
      <c r="B276" s="61">
        <v>700</v>
      </c>
      <c r="C276" s="26" t="s">
        <v>20</v>
      </c>
      <c r="D276" s="26" t="s">
        <v>7</v>
      </c>
      <c r="E276" s="46" t="s">
        <v>229</v>
      </c>
      <c r="F276" s="61"/>
      <c r="G276" s="97">
        <f>G277+G279</f>
        <v>28174.199999999997</v>
      </c>
      <c r="H276" s="97">
        <f>H277+H279</f>
        <v>28082.899999999998</v>
      </c>
      <c r="I276" s="97">
        <f>I277+I279</f>
        <v>28082.899999999998</v>
      </c>
    </row>
    <row r="277" spans="1:9" ht="16.8" x14ac:dyDescent="0.3">
      <c r="A277" s="66" t="s">
        <v>68</v>
      </c>
      <c r="B277" s="61">
        <v>700</v>
      </c>
      <c r="C277" s="26" t="s">
        <v>20</v>
      </c>
      <c r="D277" s="26" t="s">
        <v>7</v>
      </c>
      <c r="E277" s="46" t="s">
        <v>230</v>
      </c>
      <c r="F277" s="61"/>
      <c r="G277" s="97">
        <f>G278</f>
        <v>20582.599999999999</v>
      </c>
      <c r="H277" s="97">
        <f>H278</f>
        <v>20582.599999999999</v>
      </c>
      <c r="I277" s="97">
        <f>I278</f>
        <v>20582.599999999999</v>
      </c>
    </row>
    <row r="278" spans="1:9" ht="16.8" x14ac:dyDescent="0.3">
      <c r="A278" s="65" t="s">
        <v>66</v>
      </c>
      <c r="B278" s="61">
        <v>700</v>
      </c>
      <c r="C278" s="26" t="s">
        <v>20</v>
      </c>
      <c r="D278" s="26" t="s">
        <v>7</v>
      </c>
      <c r="E278" s="46" t="s">
        <v>230</v>
      </c>
      <c r="F278" s="61" t="s">
        <v>67</v>
      </c>
      <c r="G278" s="97">
        <v>20582.599999999999</v>
      </c>
      <c r="H278" s="97">
        <v>20582.599999999999</v>
      </c>
      <c r="I278" s="97">
        <v>20582.599999999999</v>
      </c>
    </row>
    <row r="279" spans="1:9" ht="16.8" x14ac:dyDescent="0.3">
      <c r="A279" s="66" t="s">
        <v>69</v>
      </c>
      <c r="B279" s="61">
        <v>700</v>
      </c>
      <c r="C279" s="26" t="s">
        <v>20</v>
      </c>
      <c r="D279" s="26" t="s">
        <v>7</v>
      </c>
      <c r="E279" s="46" t="s">
        <v>231</v>
      </c>
      <c r="F279" s="61"/>
      <c r="G279" s="97">
        <f>G280</f>
        <v>7591.6</v>
      </c>
      <c r="H279" s="97">
        <f>H280</f>
        <v>7500.3</v>
      </c>
      <c r="I279" s="97">
        <f>I280</f>
        <v>7500.3</v>
      </c>
    </row>
    <row r="280" spans="1:9" ht="16.8" x14ac:dyDescent="0.3">
      <c r="A280" s="65" t="s">
        <v>66</v>
      </c>
      <c r="B280" s="61">
        <v>700</v>
      </c>
      <c r="C280" s="26" t="s">
        <v>20</v>
      </c>
      <c r="D280" s="26" t="s">
        <v>7</v>
      </c>
      <c r="E280" s="46" t="s">
        <v>231</v>
      </c>
      <c r="F280" s="61" t="s">
        <v>67</v>
      </c>
      <c r="G280" s="97">
        <v>7591.6</v>
      </c>
      <c r="H280" s="97">
        <v>7500.3</v>
      </c>
      <c r="I280" s="97">
        <v>7500.3</v>
      </c>
    </row>
    <row r="281" spans="1:9" ht="36.75" customHeight="1" x14ac:dyDescent="0.3">
      <c r="A281" s="38" t="s">
        <v>369</v>
      </c>
      <c r="B281" s="61">
        <v>700</v>
      </c>
      <c r="C281" s="26" t="s">
        <v>20</v>
      </c>
      <c r="D281" s="26" t="s">
        <v>7</v>
      </c>
      <c r="E281" s="46" t="s">
        <v>368</v>
      </c>
      <c r="F281" s="61"/>
      <c r="G281" s="97">
        <f>G282</f>
        <v>1500</v>
      </c>
      <c r="H281" s="97">
        <v>0</v>
      </c>
      <c r="I281" s="97">
        <v>0</v>
      </c>
    </row>
    <row r="282" spans="1:9" ht="16.8" x14ac:dyDescent="0.3">
      <c r="A282" s="65" t="s">
        <v>66</v>
      </c>
      <c r="B282" s="61">
        <v>700</v>
      </c>
      <c r="C282" s="26" t="s">
        <v>20</v>
      </c>
      <c r="D282" s="26" t="s">
        <v>7</v>
      </c>
      <c r="E282" s="46" t="s">
        <v>368</v>
      </c>
      <c r="F282" s="61">
        <v>610</v>
      </c>
      <c r="G282" s="97">
        <v>1500</v>
      </c>
      <c r="H282" s="97">
        <v>0</v>
      </c>
      <c r="I282" s="97">
        <v>0</v>
      </c>
    </row>
    <row r="283" spans="1:9" ht="36.75" customHeight="1" x14ac:dyDescent="0.3">
      <c r="A283" s="38" t="s">
        <v>402</v>
      </c>
      <c r="B283" s="61">
        <v>700</v>
      </c>
      <c r="C283" s="26" t="s">
        <v>20</v>
      </c>
      <c r="D283" s="26" t="s">
        <v>7</v>
      </c>
      <c r="E283" s="46" t="s">
        <v>409</v>
      </c>
      <c r="F283" s="61"/>
      <c r="G283" s="97">
        <f>G284</f>
        <v>270.10000000000002</v>
      </c>
      <c r="H283" s="97">
        <v>0</v>
      </c>
      <c r="I283" s="97">
        <v>0</v>
      </c>
    </row>
    <row r="284" spans="1:9" ht="16.8" x14ac:dyDescent="0.3">
      <c r="A284" s="65" t="s">
        <v>66</v>
      </c>
      <c r="B284" s="61">
        <v>700</v>
      </c>
      <c r="C284" s="26" t="s">
        <v>20</v>
      </c>
      <c r="D284" s="26" t="s">
        <v>7</v>
      </c>
      <c r="E284" s="46" t="s">
        <v>409</v>
      </c>
      <c r="F284" s="61">
        <v>610</v>
      </c>
      <c r="G284" s="97">
        <v>270.10000000000002</v>
      </c>
      <c r="H284" s="97">
        <v>0</v>
      </c>
      <c r="I284" s="97">
        <v>0</v>
      </c>
    </row>
    <row r="285" spans="1:9" ht="53.4" x14ac:dyDescent="0.3">
      <c r="A285" s="36" t="s">
        <v>396</v>
      </c>
      <c r="B285" s="26" t="s">
        <v>5</v>
      </c>
      <c r="C285" s="26" t="s">
        <v>20</v>
      </c>
      <c r="D285" s="26" t="s">
        <v>7</v>
      </c>
      <c r="E285" s="26" t="s">
        <v>398</v>
      </c>
      <c r="F285" s="26"/>
      <c r="G285" s="97">
        <f>G286</f>
        <v>426.4</v>
      </c>
      <c r="H285" s="97">
        <f>H286</f>
        <v>0</v>
      </c>
      <c r="I285" s="97">
        <f>I286</f>
        <v>0</v>
      </c>
    </row>
    <row r="286" spans="1:9" ht="16.8" x14ac:dyDescent="0.3">
      <c r="A286" s="65" t="s">
        <v>66</v>
      </c>
      <c r="B286" s="26" t="s">
        <v>5</v>
      </c>
      <c r="C286" s="26" t="s">
        <v>20</v>
      </c>
      <c r="D286" s="26" t="s">
        <v>7</v>
      </c>
      <c r="E286" s="26" t="s">
        <v>398</v>
      </c>
      <c r="F286" s="61">
        <v>610</v>
      </c>
      <c r="G286" s="97">
        <v>426.4</v>
      </c>
      <c r="H286" s="97">
        <v>0</v>
      </c>
      <c r="I286" s="97">
        <v>0</v>
      </c>
    </row>
    <row r="287" spans="1:9" ht="27.75" customHeight="1" x14ac:dyDescent="0.3">
      <c r="A287" s="40" t="s">
        <v>351</v>
      </c>
      <c r="B287" s="33">
        <v>700</v>
      </c>
      <c r="C287" s="26" t="s">
        <v>20</v>
      </c>
      <c r="D287" s="26" t="s">
        <v>7</v>
      </c>
      <c r="E287" s="34" t="s">
        <v>232</v>
      </c>
      <c r="F287" s="33"/>
      <c r="G287" s="98">
        <f>G288</f>
        <v>7944.3</v>
      </c>
      <c r="H287" s="98">
        <f>H288</f>
        <v>0</v>
      </c>
      <c r="I287" s="98">
        <f>I288</f>
        <v>0</v>
      </c>
    </row>
    <row r="288" spans="1:9" ht="17.25" customHeight="1" x14ac:dyDescent="0.3">
      <c r="A288" s="65" t="s">
        <v>66</v>
      </c>
      <c r="B288" s="33">
        <v>700</v>
      </c>
      <c r="C288" s="26" t="s">
        <v>20</v>
      </c>
      <c r="D288" s="26" t="s">
        <v>7</v>
      </c>
      <c r="E288" s="34" t="s">
        <v>232</v>
      </c>
      <c r="F288" s="33" t="s">
        <v>67</v>
      </c>
      <c r="G288" s="98">
        <v>7944.3</v>
      </c>
      <c r="H288" s="98">
        <v>0</v>
      </c>
      <c r="I288" s="98">
        <v>0</v>
      </c>
    </row>
    <row r="289" spans="1:9" ht="33.75" customHeight="1" x14ac:dyDescent="0.3">
      <c r="A289" s="38" t="s">
        <v>404</v>
      </c>
      <c r="B289" s="33">
        <v>700</v>
      </c>
      <c r="C289" s="26" t="s">
        <v>20</v>
      </c>
      <c r="D289" s="26" t="s">
        <v>7</v>
      </c>
      <c r="E289" s="34" t="s">
        <v>403</v>
      </c>
      <c r="F289" s="33"/>
      <c r="G289" s="98">
        <f>G290</f>
        <v>900</v>
      </c>
      <c r="H289" s="98">
        <f>H290</f>
        <v>0</v>
      </c>
      <c r="I289" s="98">
        <f>I290</f>
        <v>0</v>
      </c>
    </row>
    <row r="290" spans="1:9" ht="19.5" customHeight="1" x14ac:dyDescent="0.3">
      <c r="A290" s="36" t="s">
        <v>66</v>
      </c>
      <c r="B290" s="33">
        <v>700</v>
      </c>
      <c r="C290" s="26" t="s">
        <v>20</v>
      </c>
      <c r="D290" s="26" t="s">
        <v>7</v>
      </c>
      <c r="E290" s="34" t="s">
        <v>403</v>
      </c>
      <c r="F290" s="33" t="s">
        <v>67</v>
      </c>
      <c r="G290" s="98">
        <v>900</v>
      </c>
      <c r="H290" s="98">
        <v>0</v>
      </c>
      <c r="I290" s="98">
        <v>0</v>
      </c>
    </row>
    <row r="291" spans="1:9" ht="54.75" customHeight="1" x14ac:dyDescent="0.3">
      <c r="A291" s="38" t="s">
        <v>195</v>
      </c>
      <c r="B291" s="61">
        <v>700</v>
      </c>
      <c r="C291" s="26" t="s">
        <v>20</v>
      </c>
      <c r="D291" s="26" t="s">
        <v>7</v>
      </c>
      <c r="E291" s="46" t="s">
        <v>273</v>
      </c>
      <c r="F291" s="61"/>
      <c r="G291" s="97">
        <f>G292</f>
        <v>906.6</v>
      </c>
      <c r="H291" s="97">
        <f>H292</f>
        <v>909.2</v>
      </c>
      <c r="I291" s="97">
        <f>I292</f>
        <v>905</v>
      </c>
    </row>
    <row r="292" spans="1:9" ht="17.25" customHeight="1" x14ac:dyDescent="0.3">
      <c r="A292" s="65" t="s">
        <v>66</v>
      </c>
      <c r="B292" s="61">
        <v>700</v>
      </c>
      <c r="C292" s="26" t="s">
        <v>20</v>
      </c>
      <c r="D292" s="26" t="s">
        <v>7</v>
      </c>
      <c r="E292" s="46" t="s">
        <v>273</v>
      </c>
      <c r="F292" s="61" t="s">
        <v>67</v>
      </c>
      <c r="G292" s="97">
        <v>906.6</v>
      </c>
      <c r="H292" s="97">
        <v>909.2</v>
      </c>
      <c r="I292" s="97">
        <v>905</v>
      </c>
    </row>
    <row r="293" spans="1:9" ht="43.5" customHeight="1" x14ac:dyDescent="0.3">
      <c r="A293" s="38" t="s">
        <v>343</v>
      </c>
      <c r="B293" s="61">
        <v>700</v>
      </c>
      <c r="C293" s="26" t="s">
        <v>20</v>
      </c>
      <c r="D293" s="26" t="s">
        <v>7</v>
      </c>
      <c r="E293" s="46" t="s">
        <v>325</v>
      </c>
      <c r="F293" s="61"/>
      <c r="G293" s="97">
        <f>G294</f>
        <v>51.7</v>
      </c>
      <c r="H293" s="97">
        <f>H294</f>
        <v>69.8</v>
      </c>
      <c r="I293" s="97">
        <f>I294</f>
        <v>69.900000000000006</v>
      </c>
    </row>
    <row r="294" spans="1:9" ht="17.25" customHeight="1" x14ac:dyDescent="0.3">
      <c r="A294" s="65" t="s">
        <v>66</v>
      </c>
      <c r="B294" s="61">
        <v>700</v>
      </c>
      <c r="C294" s="26" t="s">
        <v>20</v>
      </c>
      <c r="D294" s="26" t="s">
        <v>7</v>
      </c>
      <c r="E294" s="46" t="s">
        <v>325</v>
      </c>
      <c r="F294" s="61">
        <v>610</v>
      </c>
      <c r="G294" s="97">
        <v>51.7</v>
      </c>
      <c r="H294" s="97">
        <v>69.8</v>
      </c>
      <c r="I294" s="97">
        <v>69.900000000000006</v>
      </c>
    </row>
    <row r="295" spans="1:9" ht="30.75" customHeight="1" x14ac:dyDescent="0.3">
      <c r="A295" s="40" t="s">
        <v>352</v>
      </c>
      <c r="B295" s="61">
        <v>700</v>
      </c>
      <c r="C295" s="26" t="s">
        <v>20</v>
      </c>
      <c r="D295" s="26" t="s">
        <v>7</v>
      </c>
      <c r="E295" s="34" t="s">
        <v>218</v>
      </c>
      <c r="F295" s="61"/>
      <c r="G295" s="97">
        <f>G298</f>
        <v>1986.1</v>
      </c>
      <c r="H295" s="97">
        <f>H298</f>
        <v>1986.1</v>
      </c>
      <c r="I295" s="97">
        <f>I298</f>
        <v>1986.1</v>
      </c>
    </row>
    <row r="296" spans="1:9" ht="30.75" customHeight="1" x14ac:dyDescent="0.3">
      <c r="A296" s="40" t="s">
        <v>376</v>
      </c>
      <c r="B296" s="61">
        <v>700</v>
      </c>
      <c r="C296" s="26" t="s">
        <v>20</v>
      </c>
      <c r="D296" s="26" t="s">
        <v>7</v>
      </c>
      <c r="E296" s="34" t="s">
        <v>375</v>
      </c>
      <c r="F296" s="61"/>
      <c r="G296" s="97">
        <f>G297</f>
        <v>599.9</v>
      </c>
      <c r="H296" s="97">
        <f>H297</f>
        <v>0</v>
      </c>
      <c r="I296" s="97">
        <f>I297</f>
        <v>0</v>
      </c>
    </row>
    <row r="297" spans="1:9" ht="30.75" customHeight="1" x14ac:dyDescent="0.3">
      <c r="A297" s="65" t="s">
        <v>66</v>
      </c>
      <c r="B297" s="61">
        <v>700</v>
      </c>
      <c r="C297" s="26" t="s">
        <v>20</v>
      </c>
      <c r="D297" s="26" t="s">
        <v>7</v>
      </c>
      <c r="E297" s="34" t="s">
        <v>375</v>
      </c>
      <c r="F297" s="61">
        <v>610</v>
      </c>
      <c r="G297" s="97">
        <v>599.9</v>
      </c>
      <c r="H297" s="97">
        <v>0</v>
      </c>
      <c r="I297" s="97">
        <v>0</v>
      </c>
    </row>
    <row r="298" spans="1:9" ht="18.75" customHeight="1" x14ac:dyDescent="0.3">
      <c r="A298" s="65" t="s">
        <v>66</v>
      </c>
      <c r="B298" s="61">
        <v>700</v>
      </c>
      <c r="C298" s="26" t="s">
        <v>20</v>
      </c>
      <c r="D298" s="26" t="s">
        <v>7</v>
      </c>
      <c r="E298" s="34" t="s">
        <v>218</v>
      </c>
      <c r="F298" s="61" t="s">
        <v>67</v>
      </c>
      <c r="G298" s="97">
        <v>1986.1</v>
      </c>
      <c r="H298" s="97">
        <v>1986.1</v>
      </c>
      <c r="I298" s="97">
        <v>1986.1</v>
      </c>
    </row>
    <row r="299" spans="1:9" ht="18.75" customHeight="1" x14ac:dyDescent="0.3">
      <c r="A299" s="38" t="s">
        <v>355</v>
      </c>
      <c r="B299" s="61">
        <v>700</v>
      </c>
      <c r="C299" s="26" t="s">
        <v>20</v>
      </c>
      <c r="D299" s="26" t="s">
        <v>7</v>
      </c>
      <c r="E299" s="46" t="s">
        <v>354</v>
      </c>
      <c r="F299" s="27"/>
      <c r="G299" s="100">
        <f>G300</f>
        <v>120</v>
      </c>
      <c r="H299" s="97">
        <v>0</v>
      </c>
      <c r="I299" s="97">
        <v>0</v>
      </c>
    </row>
    <row r="300" spans="1:9" ht="18.75" customHeight="1" x14ac:dyDescent="0.3">
      <c r="A300" s="38" t="s">
        <v>66</v>
      </c>
      <c r="B300" s="61">
        <v>700</v>
      </c>
      <c r="C300" s="26" t="s">
        <v>20</v>
      </c>
      <c r="D300" s="26" t="s">
        <v>7</v>
      </c>
      <c r="E300" s="46" t="s">
        <v>354</v>
      </c>
      <c r="F300" s="27" t="s">
        <v>67</v>
      </c>
      <c r="G300" s="100">
        <v>120</v>
      </c>
      <c r="H300" s="97">
        <v>0</v>
      </c>
      <c r="I300" s="97">
        <v>0</v>
      </c>
    </row>
    <row r="301" spans="1:9" ht="29.25" customHeight="1" x14ac:dyDescent="0.3">
      <c r="A301" s="38" t="s">
        <v>173</v>
      </c>
      <c r="B301" s="33">
        <v>700</v>
      </c>
      <c r="C301" s="26" t="s">
        <v>20</v>
      </c>
      <c r="D301" s="26" t="s">
        <v>7</v>
      </c>
      <c r="E301" s="34" t="s">
        <v>137</v>
      </c>
      <c r="F301" s="33"/>
      <c r="G301" s="98">
        <f t="shared" ref="G301:I302" si="22">G302</f>
        <v>60</v>
      </c>
      <c r="H301" s="98">
        <f t="shared" si="22"/>
        <v>60</v>
      </c>
      <c r="I301" s="98">
        <f t="shared" si="22"/>
        <v>60</v>
      </c>
    </row>
    <row r="302" spans="1:9" ht="31.5" customHeight="1" x14ac:dyDescent="0.3">
      <c r="A302" s="40" t="s">
        <v>332</v>
      </c>
      <c r="B302" s="33">
        <v>700</v>
      </c>
      <c r="C302" s="26" t="s">
        <v>20</v>
      </c>
      <c r="D302" s="26" t="s">
        <v>7</v>
      </c>
      <c r="E302" s="34" t="s">
        <v>331</v>
      </c>
      <c r="F302" s="33"/>
      <c r="G302" s="98">
        <f t="shared" si="22"/>
        <v>60</v>
      </c>
      <c r="H302" s="98">
        <f t="shared" si="22"/>
        <v>60</v>
      </c>
      <c r="I302" s="98">
        <f t="shared" si="22"/>
        <v>60</v>
      </c>
    </row>
    <row r="303" spans="1:9" ht="31.5" customHeight="1" x14ac:dyDescent="0.3">
      <c r="A303" s="40" t="s">
        <v>52</v>
      </c>
      <c r="B303" s="33">
        <v>700</v>
      </c>
      <c r="C303" s="26" t="s">
        <v>20</v>
      </c>
      <c r="D303" s="26" t="s">
        <v>7</v>
      </c>
      <c r="E303" s="34" t="s">
        <v>331</v>
      </c>
      <c r="F303" s="33">
        <v>240</v>
      </c>
      <c r="G303" s="98">
        <v>60</v>
      </c>
      <c r="H303" s="98">
        <v>60</v>
      </c>
      <c r="I303" s="98">
        <v>60</v>
      </c>
    </row>
    <row r="304" spans="1:9" ht="13.5" customHeight="1" x14ac:dyDescent="0.3">
      <c r="A304" s="40"/>
      <c r="B304" s="33"/>
      <c r="C304" s="26"/>
      <c r="D304" s="26"/>
      <c r="E304" s="34"/>
      <c r="F304" s="33"/>
      <c r="G304" s="98"/>
      <c r="H304" s="98"/>
      <c r="I304" s="98"/>
    </row>
    <row r="305" spans="1:9" ht="16.8" x14ac:dyDescent="0.3">
      <c r="A305" s="71" t="s">
        <v>28</v>
      </c>
      <c r="B305" s="54">
        <v>700</v>
      </c>
      <c r="C305" s="43" t="s">
        <v>27</v>
      </c>
      <c r="D305" s="43"/>
      <c r="E305" s="82"/>
      <c r="F305" s="54"/>
      <c r="G305" s="96">
        <f>G306+G317+G311</f>
        <v>17020.900000000001</v>
      </c>
      <c r="H305" s="96">
        <f>H306+H317+H311</f>
        <v>16970.900000000001</v>
      </c>
      <c r="I305" s="96">
        <f>I306+I317+I311</f>
        <v>16970.900000000001</v>
      </c>
    </row>
    <row r="306" spans="1:9" ht="16.8" x14ac:dyDescent="0.3">
      <c r="A306" s="44" t="s">
        <v>29</v>
      </c>
      <c r="B306" s="43" t="s">
        <v>5</v>
      </c>
      <c r="C306" s="43" t="s">
        <v>27</v>
      </c>
      <c r="D306" s="43" t="s">
        <v>7</v>
      </c>
      <c r="E306" s="43"/>
      <c r="F306" s="43"/>
      <c r="G306" s="95">
        <f t="shared" ref="G306:I309" si="23">G307</f>
        <v>2470.3000000000002</v>
      </c>
      <c r="H306" s="95">
        <f t="shared" si="23"/>
        <v>2470.3000000000002</v>
      </c>
      <c r="I306" s="95">
        <f t="shared" si="23"/>
        <v>2470.3000000000002</v>
      </c>
    </row>
    <row r="307" spans="1:9" ht="27" x14ac:dyDescent="0.3">
      <c r="A307" s="62" t="s">
        <v>165</v>
      </c>
      <c r="B307" s="26" t="s">
        <v>5</v>
      </c>
      <c r="C307" s="26" t="s">
        <v>27</v>
      </c>
      <c r="D307" s="26" t="s">
        <v>7</v>
      </c>
      <c r="E307" s="26" t="s">
        <v>109</v>
      </c>
      <c r="F307" s="26"/>
      <c r="G307" s="100">
        <f t="shared" si="23"/>
        <v>2470.3000000000002</v>
      </c>
      <c r="H307" s="100">
        <f t="shared" si="23"/>
        <v>2470.3000000000002</v>
      </c>
      <c r="I307" s="100">
        <f t="shared" si="23"/>
        <v>2470.3000000000002</v>
      </c>
    </row>
    <row r="308" spans="1:9" ht="27" x14ac:dyDescent="0.3">
      <c r="A308" s="62" t="s">
        <v>96</v>
      </c>
      <c r="B308" s="26" t="s">
        <v>5</v>
      </c>
      <c r="C308" s="26" t="s">
        <v>27</v>
      </c>
      <c r="D308" s="26" t="s">
        <v>7</v>
      </c>
      <c r="E308" s="26" t="s">
        <v>121</v>
      </c>
      <c r="F308" s="26"/>
      <c r="G308" s="100">
        <f>G309</f>
        <v>2470.3000000000002</v>
      </c>
      <c r="H308" s="100">
        <f t="shared" si="23"/>
        <v>2470.3000000000002</v>
      </c>
      <c r="I308" s="100">
        <f t="shared" si="23"/>
        <v>2470.3000000000002</v>
      </c>
    </row>
    <row r="309" spans="1:9" ht="27" x14ac:dyDescent="0.3">
      <c r="A309" s="40" t="s">
        <v>63</v>
      </c>
      <c r="B309" s="26" t="s">
        <v>5</v>
      </c>
      <c r="C309" s="26" t="s">
        <v>27</v>
      </c>
      <c r="D309" s="26" t="s">
        <v>7</v>
      </c>
      <c r="E309" s="26" t="s">
        <v>249</v>
      </c>
      <c r="F309" s="26"/>
      <c r="G309" s="100">
        <f t="shared" si="23"/>
        <v>2470.3000000000002</v>
      </c>
      <c r="H309" s="100">
        <f t="shared" si="23"/>
        <v>2470.3000000000002</v>
      </c>
      <c r="I309" s="100">
        <f t="shared" si="23"/>
        <v>2470.3000000000002</v>
      </c>
    </row>
    <row r="310" spans="1:9" ht="16.8" x14ac:dyDescent="0.3">
      <c r="A310" s="35" t="s">
        <v>64</v>
      </c>
      <c r="B310" s="26" t="s">
        <v>5</v>
      </c>
      <c r="C310" s="26" t="s">
        <v>27</v>
      </c>
      <c r="D310" s="26" t="s">
        <v>7</v>
      </c>
      <c r="E310" s="26" t="s">
        <v>249</v>
      </c>
      <c r="F310" s="26" t="s">
        <v>65</v>
      </c>
      <c r="G310" s="100">
        <v>2470.3000000000002</v>
      </c>
      <c r="H310" s="100">
        <v>2470.3000000000002</v>
      </c>
      <c r="I310" s="100">
        <v>2470.3000000000002</v>
      </c>
    </row>
    <row r="311" spans="1:9" ht="16.8" x14ac:dyDescent="0.3">
      <c r="A311" s="78" t="s">
        <v>336</v>
      </c>
      <c r="B311" s="43" t="s">
        <v>5</v>
      </c>
      <c r="C311" s="43" t="s">
        <v>27</v>
      </c>
      <c r="D311" s="43" t="s">
        <v>11</v>
      </c>
      <c r="E311" s="43"/>
      <c r="F311" s="43"/>
      <c r="G311" s="95">
        <f>G312</f>
        <v>50</v>
      </c>
      <c r="H311" s="95">
        <v>0</v>
      </c>
      <c r="I311" s="95">
        <v>0</v>
      </c>
    </row>
    <row r="312" spans="1:9" ht="30" customHeight="1" x14ac:dyDescent="0.3">
      <c r="A312" s="62" t="s">
        <v>184</v>
      </c>
      <c r="B312" s="26" t="s">
        <v>5</v>
      </c>
      <c r="C312" s="26" t="s">
        <v>27</v>
      </c>
      <c r="D312" s="26" t="s">
        <v>11</v>
      </c>
      <c r="E312" s="26" t="s">
        <v>123</v>
      </c>
      <c r="F312" s="26"/>
      <c r="G312" s="100">
        <f>G313</f>
        <v>50</v>
      </c>
      <c r="H312" s="100">
        <v>0</v>
      </c>
      <c r="I312" s="100">
        <v>0</v>
      </c>
    </row>
    <row r="313" spans="1:9" ht="34.5" customHeight="1" x14ac:dyDescent="0.3">
      <c r="A313" s="62" t="s">
        <v>271</v>
      </c>
      <c r="B313" s="26" t="s">
        <v>5</v>
      </c>
      <c r="C313" s="26" t="s">
        <v>27</v>
      </c>
      <c r="D313" s="26" t="s">
        <v>11</v>
      </c>
      <c r="E313" s="26" t="s">
        <v>405</v>
      </c>
      <c r="F313" s="26"/>
      <c r="G313" s="100">
        <f>G314</f>
        <v>50</v>
      </c>
      <c r="H313" s="100">
        <v>0</v>
      </c>
      <c r="I313" s="100">
        <v>0</v>
      </c>
    </row>
    <row r="314" spans="1:9" ht="23.25" customHeight="1" x14ac:dyDescent="0.3">
      <c r="A314" s="40" t="s">
        <v>345</v>
      </c>
      <c r="B314" s="26" t="s">
        <v>5</v>
      </c>
      <c r="C314" s="26" t="s">
        <v>27</v>
      </c>
      <c r="D314" s="26" t="s">
        <v>11</v>
      </c>
      <c r="E314" s="26" t="s">
        <v>406</v>
      </c>
      <c r="F314" s="26"/>
      <c r="G314" s="100">
        <f>G315</f>
        <v>50</v>
      </c>
      <c r="H314" s="100">
        <v>0</v>
      </c>
      <c r="I314" s="100">
        <v>0</v>
      </c>
    </row>
    <row r="315" spans="1:9" ht="16.8" x14ac:dyDescent="0.3">
      <c r="A315" s="35" t="s">
        <v>64</v>
      </c>
      <c r="B315" s="26" t="s">
        <v>5</v>
      </c>
      <c r="C315" s="26" t="s">
        <v>27</v>
      </c>
      <c r="D315" s="26" t="s">
        <v>11</v>
      </c>
      <c r="E315" s="26" t="s">
        <v>406</v>
      </c>
      <c r="F315" s="26" t="s">
        <v>65</v>
      </c>
      <c r="G315" s="100">
        <v>50</v>
      </c>
      <c r="H315" s="100">
        <v>0</v>
      </c>
      <c r="I315" s="100">
        <v>0</v>
      </c>
    </row>
    <row r="316" spans="1:9" ht="16.8" x14ac:dyDescent="0.3">
      <c r="A316" s="35"/>
      <c r="B316" s="26"/>
      <c r="C316" s="26"/>
      <c r="D316" s="26"/>
      <c r="E316" s="26"/>
      <c r="F316" s="26"/>
      <c r="G316" s="100"/>
      <c r="H316" s="100"/>
      <c r="I316" s="100"/>
    </row>
    <row r="317" spans="1:9" ht="16.8" x14ac:dyDescent="0.3">
      <c r="A317" s="71" t="s">
        <v>33</v>
      </c>
      <c r="B317" s="54">
        <v>700</v>
      </c>
      <c r="C317" s="43" t="s">
        <v>27</v>
      </c>
      <c r="D317" s="43" t="s">
        <v>12</v>
      </c>
      <c r="E317" s="82"/>
      <c r="F317" s="54"/>
      <c r="G317" s="96">
        <f>G318+G322</f>
        <v>14500.6</v>
      </c>
      <c r="H317" s="96">
        <f>H318+H322</f>
        <v>14500.6</v>
      </c>
      <c r="I317" s="96">
        <f>I318+I322</f>
        <v>14500.6</v>
      </c>
    </row>
    <row r="318" spans="1:9" ht="27" x14ac:dyDescent="0.3">
      <c r="A318" s="62" t="s">
        <v>172</v>
      </c>
      <c r="B318" s="61">
        <v>700</v>
      </c>
      <c r="C318" s="26" t="s">
        <v>27</v>
      </c>
      <c r="D318" s="26" t="s">
        <v>12</v>
      </c>
      <c r="E318" s="26" t="s">
        <v>114</v>
      </c>
      <c r="F318" s="61"/>
      <c r="G318" s="97">
        <f>G320</f>
        <v>7704.1</v>
      </c>
      <c r="H318" s="97">
        <f>H320</f>
        <v>7704.1</v>
      </c>
      <c r="I318" s="97">
        <f>I320</f>
        <v>7704.1</v>
      </c>
    </row>
    <row r="319" spans="1:9" ht="40.200000000000003" x14ac:dyDescent="0.3">
      <c r="A319" s="40" t="s">
        <v>272</v>
      </c>
      <c r="B319" s="61">
        <v>700</v>
      </c>
      <c r="C319" s="26" t="s">
        <v>27</v>
      </c>
      <c r="D319" s="26" t="s">
        <v>12</v>
      </c>
      <c r="E319" s="26" t="s">
        <v>164</v>
      </c>
      <c r="F319" s="61"/>
      <c r="G319" s="97">
        <f>G318</f>
        <v>7704.1</v>
      </c>
      <c r="H319" s="97">
        <f>H318</f>
        <v>7704.1</v>
      </c>
      <c r="I319" s="97">
        <f>I318</f>
        <v>7704.1</v>
      </c>
    </row>
    <row r="320" spans="1:9" ht="44.25" customHeight="1" x14ac:dyDescent="0.3">
      <c r="A320" s="38" t="s">
        <v>151</v>
      </c>
      <c r="B320" s="61">
        <v>700</v>
      </c>
      <c r="C320" s="26" t="s">
        <v>27</v>
      </c>
      <c r="D320" s="26" t="s">
        <v>12</v>
      </c>
      <c r="E320" s="26" t="s">
        <v>248</v>
      </c>
      <c r="F320" s="61"/>
      <c r="G320" s="97">
        <f>G321</f>
        <v>7704.1</v>
      </c>
      <c r="H320" s="97">
        <f>H321</f>
        <v>7704.1</v>
      </c>
      <c r="I320" s="97">
        <f>I321</f>
        <v>7704.1</v>
      </c>
    </row>
    <row r="321" spans="1:9" ht="16.8" x14ac:dyDescent="0.3">
      <c r="A321" s="35" t="s">
        <v>99</v>
      </c>
      <c r="B321" s="61">
        <v>700</v>
      </c>
      <c r="C321" s="26" t="s">
        <v>27</v>
      </c>
      <c r="D321" s="26" t="s">
        <v>12</v>
      </c>
      <c r="E321" s="26" t="s">
        <v>248</v>
      </c>
      <c r="F321" s="61" t="s">
        <v>98</v>
      </c>
      <c r="G321" s="97">
        <v>7704.1</v>
      </c>
      <c r="H321" s="97">
        <v>7704.1</v>
      </c>
      <c r="I321" s="97">
        <v>7704.1</v>
      </c>
    </row>
    <row r="322" spans="1:9" ht="27" x14ac:dyDescent="0.3">
      <c r="A322" s="62" t="s">
        <v>184</v>
      </c>
      <c r="B322" s="61">
        <v>700</v>
      </c>
      <c r="C322" s="26" t="s">
        <v>27</v>
      </c>
      <c r="D322" s="26" t="s">
        <v>12</v>
      </c>
      <c r="E322" s="26" t="s">
        <v>123</v>
      </c>
      <c r="F322" s="61"/>
      <c r="G322" s="97">
        <f>G323</f>
        <v>6796.5</v>
      </c>
      <c r="H322" s="97">
        <f>H323</f>
        <v>6796.5</v>
      </c>
      <c r="I322" s="97">
        <f>I323</f>
        <v>6796.5</v>
      </c>
    </row>
    <row r="323" spans="1:9" ht="27" x14ac:dyDescent="0.3">
      <c r="A323" s="62" t="s">
        <v>271</v>
      </c>
      <c r="B323" s="61">
        <v>700</v>
      </c>
      <c r="C323" s="26" t="s">
        <v>27</v>
      </c>
      <c r="D323" s="26" t="s">
        <v>12</v>
      </c>
      <c r="E323" s="26" t="s">
        <v>186</v>
      </c>
      <c r="F323" s="61"/>
      <c r="G323" s="97">
        <f>G324+G326</f>
        <v>6796.5</v>
      </c>
      <c r="H323" s="97">
        <f>H324+H326</f>
        <v>6796.5</v>
      </c>
      <c r="I323" s="97">
        <f>I324+I326</f>
        <v>6796.5</v>
      </c>
    </row>
    <row r="324" spans="1:9" ht="39.6" x14ac:dyDescent="0.3">
      <c r="A324" s="38" t="s">
        <v>86</v>
      </c>
      <c r="B324" s="61">
        <v>700</v>
      </c>
      <c r="C324" s="26" t="s">
        <v>27</v>
      </c>
      <c r="D324" s="26" t="s">
        <v>12</v>
      </c>
      <c r="E324" s="26" t="s">
        <v>250</v>
      </c>
      <c r="F324" s="61"/>
      <c r="G324" s="97">
        <f>G325</f>
        <v>1108.0999999999999</v>
      </c>
      <c r="H324" s="97">
        <f>H325</f>
        <v>1108.0999999999999</v>
      </c>
      <c r="I324" s="97">
        <f>I325</f>
        <v>1108.0999999999999</v>
      </c>
    </row>
    <row r="325" spans="1:9" ht="16.8" x14ac:dyDescent="0.3">
      <c r="A325" s="65" t="s">
        <v>64</v>
      </c>
      <c r="B325" s="61">
        <v>700</v>
      </c>
      <c r="C325" s="26" t="s">
        <v>27</v>
      </c>
      <c r="D325" s="26" t="s">
        <v>12</v>
      </c>
      <c r="E325" s="26" t="s">
        <v>250</v>
      </c>
      <c r="F325" s="61" t="s">
        <v>65</v>
      </c>
      <c r="G325" s="97">
        <v>1108.0999999999999</v>
      </c>
      <c r="H325" s="97">
        <v>1108.0999999999999</v>
      </c>
      <c r="I325" s="97">
        <v>1108.0999999999999</v>
      </c>
    </row>
    <row r="326" spans="1:9" ht="26.4" x14ac:dyDescent="0.3">
      <c r="A326" s="65" t="s">
        <v>87</v>
      </c>
      <c r="B326" s="61">
        <v>700</v>
      </c>
      <c r="C326" s="26" t="s">
        <v>27</v>
      </c>
      <c r="D326" s="26" t="s">
        <v>12</v>
      </c>
      <c r="E326" s="26" t="s">
        <v>251</v>
      </c>
      <c r="F326" s="61"/>
      <c r="G326" s="97">
        <f>G327+G328</f>
        <v>5688.4</v>
      </c>
      <c r="H326" s="97">
        <f>H327+H328</f>
        <v>5688.4</v>
      </c>
      <c r="I326" s="97">
        <f>I327+I328</f>
        <v>5688.4</v>
      </c>
    </row>
    <row r="327" spans="1:9" ht="17.25" customHeight="1" x14ac:dyDescent="0.3">
      <c r="A327" s="65" t="s">
        <v>64</v>
      </c>
      <c r="B327" s="61">
        <v>700</v>
      </c>
      <c r="C327" s="26" t="s">
        <v>27</v>
      </c>
      <c r="D327" s="26" t="s">
        <v>12</v>
      </c>
      <c r="E327" s="26" t="s">
        <v>251</v>
      </c>
      <c r="F327" s="61" t="s">
        <v>65</v>
      </c>
      <c r="G327" s="97">
        <v>3536.6</v>
      </c>
      <c r="H327" s="97">
        <v>3536.6</v>
      </c>
      <c r="I327" s="97">
        <v>3536.6</v>
      </c>
    </row>
    <row r="328" spans="1:9" ht="17.25" customHeight="1" x14ac:dyDescent="0.3">
      <c r="A328" s="36" t="s">
        <v>79</v>
      </c>
      <c r="B328" s="61">
        <v>700</v>
      </c>
      <c r="C328" s="26" t="s">
        <v>27</v>
      </c>
      <c r="D328" s="26" t="s">
        <v>12</v>
      </c>
      <c r="E328" s="26" t="s">
        <v>251</v>
      </c>
      <c r="F328" s="61" t="s">
        <v>78</v>
      </c>
      <c r="G328" s="97">
        <f>1693+458.8</f>
        <v>2151.8000000000002</v>
      </c>
      <c r="H328" s="97">
        <f>1693+458.8</f>
        <v>2151.8000000000002</v>
      </c>
      <c r="I328" s="97">
        <f>1693+458.8</f>
        <v>2151.8000000000002</v>
      </c>
    </row>
    <row r="329" spans="1:9" ht="16.8" x14ac:dyDescent="0.3">
      <c r="A329" s="65"/>
      <c r="B329" s="26"/>
      <c r="C329" s="26"/>
      <c r="D329" s="26"/>
      <c r="E329" s="26"/>
      <c r="F329" s="26"/>
      <c r="G329" s="100"/>
      <c r="H329" s="100"/>
      <c r="I329" s="100"/>
    </row>
    <row r="330" spans="1:9" ht="16.8" x14ac:dyDescent="0.3">
      <c r="A330" s="72" t="s">
        <v>39</v>
      </c>
      <c r="B330" s="43" t="s">
        <v>5</v>
      </c>
      <c r="C330" s="115" t="s">
        <v>13</v>
      </c>
      <c r="D330" s="115"/>
      <c r="E330" s="115"/>
      <c r="F330" s="43"/>
      <c r="G330" s="95">
        <f t="shared" ref="G330:I331" si="24">G331</f>
        <v>152801.60000000001</v>
      </c>
      <c r="H330" s="95">
        <f t="shared" si="24"/>
        <v>645.5</v>
      </c>
      <c r="I330" s="95">
        <f t="shared" si="24"/>
        <v>645.5</v>
      </c>
    </row>
    <row r="331" spans="1:9" ht="16.8" x14ac:dyDescent="0.3">
      <c r="A331" s="72" t="s">
        <v>372</v>
      </c>
      <c r="B331" s="43" t="s">
        <v>5</v>
      </c>
      <c r="C331" s="115" t="s">
        <v>13</v>
      </c>
      <c r="D331" s="115" t="s">
        <v>9</v>
      </c>
      <c r="E331" s="115"/>
      <c r="F331" s="43"/>
      <c r="G331" s="95">
        <f t="shared" si="24"/>
        <v>152801.60000000001</v>
      </c>
      <c r="H331" s="95">
        <f t="shared" si="24"/>
        <v>645.5</v>
      </c>
      <c r="I331" s="95">
        <f t="shared" si="24"/>
        <v>645.5</v>
      </c>
    </row>
    <row r="332" spans="1:9" ht="27" x14ac:dyDescent="0.3">
      <c r="A332" s="62" t="s">
        <v>184</v>
      </c>
      <c r="B332" s="26" t="s">
        <v>5</v>
      </c>
      <c r="C332" s="27" t="s">
        <v>13</v>
      </c>
      <c r="D332" s="28" t="s">
        <v>9</v>
      </c>
      <c r="E332" s="28" t="s">
        <v>123</v>
      </c>
      <c r="F332" s="26"/>
      <c r="G332" s="100">
        <f>G340+G333</f>
        <v>152801.60000000001</v>
      </c>
      <c r="H332" s="100">
        <f>H340</f>
        <v>645.5</v>
      </c>
      <c r="I332" s="100">
        <f>I340</f>
        <v>645.5</v>
      </c>
    </row>
    <row r="333" spans="1:9" ht="27" x14ac:dyDescent="0.3">
      <c r="A333" s="62" t="s">
        <v>81</v>
      </c>
      <c r="B333" s="26" t="s">
        <v>5</v>
      </c>
      <c r="C333" s="27" t="s">
        <v>13</v>
      </c>
      <c r="D333" s="27" t="s">
        <v>9</v>
      </c>
      <c r="E333" s="26" t="s">
        <v>124</v>
      </c>
      <c r="F333" s="26"/>
      <c r="G333" s="100">
        <f>G338+G334+G336</f>
        <v>152159</v>
      </c>
      <c r="H333" s="100">
        <v>0</v>
      </c>
      <c r="I333" s="100">
        <v>0</v>
      </c>
    </row>
    <row r="334" spans="1:9" ht="27" x14ac:dyDescent="0.3">
      <c r="A334" s="62" t="s">
        <v>371</v>
      </c>
      <c r="B334" s="26" t="s">
        <v>5</v>
      </c>
      <c r="C334" s="27" t="s">
        <v>13</v>
      </c>
      <c r="D334" s="28" t="s">
        <v>9</v>
      </c>
      <c r="E334" s="26" t="s">
        <v>370</v>
      </c>
      <c r="F334" s="26"/>
      <c r="G334" s="100">
        <f>G335</f>
        <v>4000</v>
      </c>
      <c r="H334" s="100">
        <v>0</v>
      </c>
      <c r="I334" s="100">
        <v>0</v>
      </c>
    </row>
    <row r="335" spans="1:9" ht="26.4" x14ac:dyDescent="0.3">
      <c r="A335" s="65" t="s">
        <v>52</v>
      </c>
      <c r="B335" s="26" t="s">
        <v>5</v>
      </c>
      <c r="C335" s="27" t="s">
        <v>13</v>
      </c>
      <c r="D335" s="28" t="s">
        <v>9</v>
      </c>
      <c r="E335" s="26" t="s">
        <v>370</v>
      </c>
      <c r="F335" s="26" t="s">
        <v>51</v>
      </c>
      <c r="G335" s="100">
        <v>4000</v>
      </c>
      <c r="H335" s="100">
        <v>0</v>
      </c>
      <c r="I335" s="100">
        <v>0</v>
      </c>
    </row>
    <row r="336" spans="1:9" ht="34.5" customHeight="1" x14ac:dyDescent="0.3">
      <c r="A336" s="25" t="s">
        <v>408</v>
      </c>
      <c r="B336" s="26" t="s">
        <v>5</v>
      </c>
      <c r="C336" s="27" t="s">
        <v>13</v>
      </c>
      <c r="D336" s="28" t="s">
        <v>9</v>
      </c>
      <c r="E336" s="26" t="s">
        <v>407</v>
      </c>
      <c r="F336" s="26"/>
      <c r="G336" s="100">
        <f>G337</f>
        <v>50890</v>
      </c>
      <c r="H336" s="100">
        <v>0</v>
      </c>
      <c r="I336" s="100">
        <v>0</v>
      </c>
    </row>
    <row r="337" spans="1:9" ht="26.4" x14ac:dyDescent="0.3">
      <c r="A337" s="65" t="s">
        <v>52</v>
      </c>
      <c r="B337" s="26" t="s">
        <v>5</v>
      </c>
      <c r="C337" s="27" t="s">
        <v>13</v>
      </c>
      <c r="D337" s="28" t="s">
        <v>9</v>
      </c>
      <c r="E337" s="26" t="s">
        <v>407</v>
      </c>
      <c r="F337" s="26" t="s">
        <v>51</v>
      </c>
      <c r="G337" s="100">
        <v>50890</v>
      </c>
      <c r="H337" s="100">
        <v>0</v>
      </c>
      <c r="I337" s="100">
        <v>0</v>
      </c>
    </row>
    <row r="338" spans="1:9" ht="26.4" x14ac:dyDescent="0.3">
      <c r="A338" s="114" t="s">
        <v>361</v>
      </c>
      <c r="B338" s="26" t="s">
        <v>5</v>
      </c>
      <c r="C338" s="27" t="s">
        <v>13</v>
      </c>
      <c r="D338" s="28" t="s">
        <v>9</v>
      </c>
      <c r="E338" s="26" t="s">
        <v>353</v>
      </c>
      <c r="F338" s="26"/>
      <c r="G338" s="100">
        <f>G339</f>
        <v>97269</v>
      </c>
      <c r="H338" s="100">
        <v>0</v>
      </c>
      <c r="I338" s="100">
        <v>0</v>
      </c>
    </row>
    <row r="339" spans="1:9" ht="26.4" x14ac:dyDescent="0.3">
      <c r="A339" s="65" t="s">
        <v>52</v>
      </c>
      <c r="B339" s="26" t="s">
        <v>5</v>
      </c>
      <c r="C339" s="27" t="s">
        <v>13</v>
      </c>
      <c r="D339" s="28" t="s">
        <v>9</v>
      </c>
      <c r="E339" s="26" t="s">
        <v>353</v>
      </c>
      <c r="F339" s="26" t="s">
        <v>51</v>
      </c>
      <c r="G339" s="100">
        <v>97269</v>
      </c>
      <c r="H339" s="100">
        <v>0</v>
      </c>
      <c r="I339" s="100">
        <v>0</v>
      </c>
    </row>
    <row r="340" spans="1:9" ht="28.5" customHeight="1" x14ac:dyDescent="0.3">
      <c r="A340" s="30" t="s">
        <v>88</v>
      </c>
      <c r="B340" s="26" t="s">
        <v>5</v>
      </c>
      <c r="C340" s="27" t="s">
        <v>13</v>
      </c>
      <c r="D340" s="28" t="s">
        <v>9</v>
      </c>
      <c r="E340" s="28" t="s">
        <v>185</v>
      </c>
      <c r="F340" s="26"/>
      <c r="G340" s="100">
        <f>G341+G343</f>
        <v>642.6</v>
      </c>
      <c r="H340" s="100">
        <f>H341+H343</f>
        <v>645.5</v>
      </c>
      <c r="I340" s="100">
        <f>I341+I343</f>
        <v>645.5</v>
      </c>
    </row>
    <row r="341" spans="1:9" ht="16.8" x14ac:dyDescent="0.3">
      <c r="A341" s="31" t="s">
        <v>82</v>
      </c>
      <c r="B341" s="26" t="s">
        <v>5</v>
      </c>
      <c r="C341" s="27" t="s">
        <v>13</v>
      </c>
      <c r="D341" s="28" t="s">
        <v>9</v>
      </c>
      <c r="E341" s="28" t="s">
        <v>253</v>
      </c>
      <c r="F341" s="26"/>
      <c r="G341" s="100">
        <f>G342</f>
        <v>603.5</v>
      </c>
      <c r="H341" s="100">
        <f>H342</f>
        <v>603.5</v>
      </c>
      <c r="I341" s="100">
        <f>I342</f>
        <v>603.5</v>
      </c>
    </row>
    <row r="342" spans="1:9" ht="16.8" x14ac:dyDescent="0.3">
      <c r="A342" s="35" t="s">
        <v>76</v>
      </c>
      <c r="B342" s="26" t="s">
        <v>5</v>
      </c>
      <c r="C342" s="27" t="s">
        <v>13</v>
      </c>
      <c r="D342" s="28" t="s">
        <v>9</v>
      </c>
      <c r="E342" s="28" t="s">
        <v>253</v>
      </c>
      <c r="F342" s="26" t="s">
        <v>74</v>
      </c>
      <c r="G342" s="100">
        <v>603.5</v>
      </c>
      <c r="H342" s="100">
        <v>603.5</v>
      </c>
      <c r="I342" s="100">
        <v>603.5</v>
      </c>
    </row>
    <row r="343" spans="1:9" ht="52.8" x14ac:dyDescent="0.3">
      <c r="A343" s="30" t="s">
        <v>278</v>
      </c>
      <c r="B343" s="26" t="s">
        <v>5</v>
      </c>
      <c r="C343" s="27" t="s">
        <v>13</v>
      </c>
      <c r="D343" s="28" t="s">
        <v>9</v>
      </c>
      <c r="E343" s="28" t="s">
        <v>254</v>
      </c>
      <c r="F343" s="26"/>
      <c r="G343" s="100">
        <f>G344</f>
        <v>39.1</v>
      </c>
      <c r="H343" s="100">
        <f>H344</f>
        <v>42</v>
      </c>
      <c r="I343" s="100">
        <f>I344</f>
        <v>42</v>
      </c>
    </row>
    <row r="344" spans="1:9" ht="26.4" x14ac:dyDescent="0.3">
      <c r="A344" s="65" t="s">
        <v>52</v>
      </c>
      <c r="B344" s="26" t="s">
        <v>5</v>
      </c>
      <c r="C344" s="27" t="s">
        <v>13</v>
      </c>
      <c r="D344" s="28" t="s">
        <v>9</v>
      </c>
      <c r="E344" s="28" t="s">
        <v>254</v>
      </c>
      <c r="F344" s="26" t="s">
        <v>51</v>
      </c>
      <c r="G344" s="100">
        <v>39.1</v>
      </c>
      <c r="H344" s="100">
        <v>42</v>
      </c>
      <c r="I344" s="100">
        <v>42</v>
      </c>
    </row>
    <row r="345" spans="1:9" ht="21" customHeight="1" x14ac:dyDescent="0.3">
      <c r="A345" s="41" t="s">
        <v>60</v>
      </c>
      <c r="B345" s="54">
        <v>705</v>
      </c>
      <c r="C345" s="43"/>
      <c r="D345" s="43"/>
      <c r="E345" s="82"/>
      <c r="F345" s="54"/>
      <c r="G345" s="96">
        <f>G346+G354</f>
        <v>2008.2999999999997</v>
      </c>
      <c r="H345" s="96">
        <f>H346+H354</f>
        <v>1304.5999999999999</v>
      </c>
      <c r="I345" s="96">
        <f>I346+I354</f>
        <v>1304.5999999999999</v>
      </c>
    </row>
    <row r="346" spans="1:9" ht="16.8" x14ac:dyDescent="0.3">
      <c r="A346" s="44" t="s">
        <v>6</v>
      </c>
      <c r="B346" s="54">
        <v>705</v>
      </c>
      <c r="C346" s="43" t="s">
        <v>7</v>
      </c>
      <c r="D346" s="43"/>
      <c r="E346" s="82"/>
      <c r="F346" s="54"/>
      <c r="G346" s="96">
        <f>G347</f>
        <v>1986.2999999999997</v>
      </c>
      <c r="H346" s="96">
        <f>H347</f>
        <v>1282.5999999999999</v>
      </c>
      <c r="I346" s="96">
        <f>I347</f>
        <v>1282.5999999999999</v>
      </c>
    </row>
    <row r="347" spans="1:9" ht="27" x14ac:dyDescent="0.3">
      <c r="A347" s="41" t="s">
        <v>61</v>
      </c>
      <c r="B347" s="54">
        <v>705</v>
      </c>
      <c r="C347" s="43" t="s">
        <v>7</v>
      </c>
      <c r="D347" s="43" t="s">
        <v>23</v>
      </c>
      <c r="E347" s="82"/>
      <c r="F347" s="54"/>
      <c r="G347" s="96">
        <f>G348+G351</f>
        <v>1986.2999999999997</v>
      </c>
      <c r="H347" s="96">
        <f>H348+H351</f>
        <v>1282.5999999999999</v>
      </c>
      <c r="I347" s="96">
        <f>I348+I351</f>
        <v>1282.5999999999999</v>
      </c>
    </row>
    <row r="348" spans="1:9" ht="29.25" customHeight="1" x14ac:dyDescent="0.3">
      <c r="A348" s="40" t="s">
        <v>318</v>
      </c>
      <c r="B348" s="61">
        <v>705</v>
      </c>
      <c r="C348" s="26" t="s">
        <v>7</v>
      </c>
      <c r="D348" s="26" t="s">
        <v>23</v>
      </c>
      <c r="E348" s="46" t="s">
        <v>119</v>
      </c>
      <c r="F348" s="61"/>
      <c r="G348" s="97">
        <f>G349+G350</f>
        <v>1296.3999999999999</v>
      </c>
      <c r="H348" s="97">
        <f>H349+H350</f>
        <v>1282.5999999999999</v>
      </c>
      <c r="I348" s="97">
        <f>I349+I350</f>
        <v>1282.5999999999999</v>
      </c>
    </row>
    <row r="349" spans="1:9" ht="21.75" customHeight="1" x14ac:dyDescent="0.3">
      <c r="A349" s="65" t="s">
        <v>50</v>
      </c>
      <c r="B349" s="61">
        <v>705</v>
      </c>
      <c r="C349" s="26" t="s">
        <v>7</v>
      </c>
      <c r="D349" s="26" t="s">
        <v>23</v>
      </c>
      <c r="E349" s="46" t="s">
        <v>119</v>
      </c>
      <c r="F349" s="61" t="s">
        <v>49</v>
      </c>
      <c r="G349" s="97">
        <v>1242.0999999999999</v>
      </c>
      <c r="H349" s="97">
        <v>1242.0999999999999</v>
      </c>
      <c r="I349" s="97">
        <v>1242.0999999999999</v>
      </c>
    </row>
    <row r="350" spans="1:9" ht="25.5" customHeight="1" x14ac:dyDescent="0.3">
      <c r="A350" s="36" t="s">
        <v>52</v>
      </c>
      <c r="B350" s="61">
        <v>705</v>
      </c>
      <c r="C350" s="26" t="s">
        <v>7</v>
      </c>
      <c r="D350" s="26" t="s">
        <v>23</v>
      </c>
      <c r="E350" s="46" t="s">
        <v>119</v>
      </c>
      <c r="F350" s="61" t="s">
        <v>51</v>
      </c>
      <c r="G350" s="97">
        <f>76.3-22</f>
        <v>54.3</v>
      </c>
      <c r="H350" s="97">
        <v>40.5</v>
      </c>
      <c r="I350" s="97">
        <v>40.5</v>
      </c>
    </row>
    <row r="351" spans="1:9" ht="27" x14ac:dyDescent="0.3">
      <c r="A351" s="40" t="s">
        <v>62</v>
      </c>
      <c r="B351" s="61">
        <v>705</v>
      </c>
      <c r="C351" s="26" t="s">
        <v>7</v>
      </c>
      <c r="D351" s="26" t="s">
        <v>23</v>
      </c>
      <c r="E351" s="46" t="s">
        <v>120</v>
      </c>
      <c r="F351" s="61"/>
      <c r="G351" s="97">
        <f>G352+G353</f>
        <v>689.9</v>
      </c>
      <c r="H351" s="97">
        <f>H352+H353</f>
        <v>0</v>
      </c>
      <c r="I351" s="97">
        <f>I352+I353</f>
        <v>0</v>
      </c>
    </row>
    <row r="352" spans="1:9" ht="16.5" customHeight="1" x14ac:dyDescent="0.3">
      <c r="A352" s="65" t="s">
        <v>50</v>
      </c>
      <c r="B352" s="61">
        <v>705</v>
      </c>
      <c r="C352" s="26" t="s">
        <v>7</v>
      </c>
      <c r="D352" s="26" t="s">
        <v>23</v>
      </c>
      <c r="E352" s="46" t="s">
        <v>120</v>
      </c>
      <c r="F352" s="61" t="s">
        <v>49</v>
      </c>
      <c r="G352" s="97">
        <v>670.8</v>
      </c>
      <c r="H352" s="97">
        <v>0</v>
      </c>
      <c r="I352" s="97">
        <v>0</v>
      </c>
    </row>
    <row r="353" spans="1:35" ht="25.5" customHeight="1" x14ac:dyDescent="0.3">
      <c r="A353" s="36" t="s">
        <v>52</v>
      </c>
      <c r="B353" s="61">
        <v>705</v>
      </c>
      <c r="C353" s="26" t="s">
        <v>7</v>
      </c>
      <c r="D353" s="26" t="s">
        <v>23</v>
      </c>
      <c r="E353" s="46" t="s">
        <v>120</v>
      </c>
      <c r="F353" s="61" t="s">
        <v>51</v>
      </c>
      <c r="G353" s="97">
        <v>19.100000000000001</v>
      </c>
      <c r="H353" s="97">
        <v>0</v>
      </c>
      <c r="I353" s="97">
        <v>0</v>
      </c>
    </row>
    <row r="354" spans="1:35" ht="16.5" customHeight="1" x14ac:dyDescent="0.3">
      <c r="A354" s="44" t="s">
        <v>24</v>
      </c>
      <c r="B354" s="54">
        <v>705</v>
      </c>
      <c r="C354" s="43" t="s">
        <v>17</v>
      </c>
      <c r="D354" s="43"/>
      <c r="E354" s="82"/>
      <c r="F354" s="54"/>
      <c r="G354" s="96">
        <f t="shared" ref="G354:I356" si="25">G355</f>
        <v>22</v>
      </c>
      <c r="H354" s="96">
        <f t="shared" si="25"/>
        <v>22</v>
      </c>
      <c r="I354" s="96">
        <f t="shared" si="25"/>
        <v>22</v>
      </c>
    </row>
    <row r="355" spans="1:35" ht="18.75" customHeight="1" x14ac:dyDescent="0.3">
      <c r="A355" s="113" t="s">
        <v>320</v>
      </c>
      <c r="B355" s="54">
        <v>705</v>
      </c>
      <c r="C355" s="43" t="s">
        <v>17</v>
      </c>
      <c r="D355" s="43" t="s">
        <v>22</v>
      </c>
      <c r="E355" s="82"/>
      <c r="F355" s="54"/>
      <c r="G355" s="96">
        <f t="shared" si="25"/>
        <v>22</v>
      </c>
      <c r="H355" s="96">
        <f t="shared" si="25"/>
        <v>22</v>
      </c>
      <c r="I355" s="96">
        <f t="shared" si="25"/>
        <v>22</v>
      </c>
    </row>
    <row r="356" spans="1:35" ht="30" customHeight="1" x14ac:dyDescent="0.3">
      <c r="A356" s="40" t="s">
        <v>318</v>
      </c>
      <c r="B356" s="39" t="s">
        <v>319</v>
      </c>
      <c r="C356" s="26" t="s">
        <v>17</v>
      </c>
      <c r="D356" s="26" t="s">
        <v>22</v>
      </c>
      <c r="E356" s="46" t="s">
        <v>119</v>
      </c>
      <c r="F356" s="39"/>
      <c r="G356" s="97">
        <f t="shared" si="25"/>
        <v>22</v>
      </c>
      <c r="H356" s="97">
        <f t="shared" si="25"/>
        <v>22</v>
      </c>
      <c r="I356" s="97">
        <f t="shared" si="25"/>
        <v>22</v>
      </c>
    </row>
    <row r="357" spans="1:35" ht="30" customHeight="1" x14ac:dyDescent="0.3">
      <c r="A357" s="36" t="s">
        <v>52</v>
      </c>
      <c r="B357" s="39" t="s">
        <v>319</v>
      </c>
      <c r="C357" s="26" t="s">
        <v>17</v>
      </c>
      <c r="D357" s="26" t="s">
        <v>22</v>
      </c>
      <c r="E357" s="46" t="s">
        <v>119</v>
      </c>
      <c r="F357" s="39" t="s">
        <v>51</v>
      </c>
      <c r="G357" s="97">
        <v>22</v>
      </c>
      <c r="H357" s="97">
        <v>22</v>
      </c>
      <c r="I357" s="97">
        <v>22</v>
      </c>
    </row>
    <row r="358" spans="1:35" ht="18.75" customHeight="1" x14ac:dyDescent="0.3">
      <c r="A358" s="36"/>
      <c r="B358" s="61"/>
      <c r="C358" s="26"/>
      <c r="D358" s="26"/>
      <c r="E358" s="46"/>
      <c r="F358" s="61"/>
      <c r="G358" s="97"/>
      <c r="H358" s="97"/>
      <c r="I358" s="97"/>
    </row>
    <row r="359" spans="1:35" s="5" customFormat="1" ht="14.4" customHeight="1" x14ac:dyDescent="0.3">
      <c r="A359" s="44" t="s">
        <v>34</v>
      </c>
      <c r="B359" s="26"/>
      <c r="C359" s="26"/>
      <c r="D359" s="26"/>
      <c r="E359" s="26"/>
      <c r="F359" s="26"/>
      <c r="G359" s="100"/>
      <c r="H359" s="100"/>
      <c r="I359" s="100"/>
      <c r="J359" s="11"/>
      <c r="K359" s="11"/>
      <c r="L359" s="11"/>
      <c r="M359" s="11"/>
      <c r="N359" s="11"/>
      <c r="O359" s="11"/>
      <c r="P359" s="1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5" customFormat="1" ht="14.4" customHeight="1" x14ac:dyDescent="0.3">
      <c r="A360" s="44" t="s">
        <v>30</v>
      </c>
      <c r="B360" s="43" t="s">
        <v>35</v>
      </c>
      <c r="C360" s="26"/>
      <c r="D360" s="26"/>
      <c r="E360" s="26"/>
      <c r="F360" s="43"/>
      <c r="G360" s="95">
        <f>G361+G389+G400+G406+G395+G373</f>
        <v>20346.5</v>
      </c>
      <c r="H360" s="95">
        <f>H361+H389+H400+H406</f>
        <v>22223.4</v>
      </c>
      <c r="I360" s="95">
        <f>I361+I389+I400+I406</f>
        <v>25456.5</v>
      </c>
      <c r="J360" s="11"/>
      <c r="K360" s="11"/>
      <c r="L360" s="11"/>
      <c r="M360" s="11"/>
      <c r="N360" s="11"/>
      <c r="O360" s="11"/>
      <c r="P360" s="1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5" customFormat="1" ht="14.4" customHeight="1" x14ac:dyDescent="0.3">
      <c r="A361" s="74" t="s">
        <v>6</v>
      </c>
      <c r="B361" s="43" t="s">
        <v>35</v>
      </c>
      <c r="C361" s="43" t="s">
        <v>7</v>
      </c>
      <c r="D361" s="26"/>
      <c r="E361" s="26"/>
      <c r="F361" s="43"/>
      <c r="G361" s="95">
        <f>G362+G379</f>
        <v>6231.1999999999989</v>
      </c>
      <c r="H361" s="95">
        <f>H362+H379</f>
        <v>9915.1999999999989</v>
      </c>
      <c r="I361" s="95">
        <f>I362+I379</f>
        <v>13738.3</v>
      </c>
      <c r="J361" s="11"/>
      <c r="K361" s="11"/>
      <c r="L361" s="11"/>
      <c r="M361" s="11"/>
      <c r="N361" s="11"/>
      <c r="O361" s="11"/>
      <c r="P361" s="1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5" customFormat="1" ht="28.5" customHeight="1" x14ac:dyDescent="0.3">
      <c r="A362" s="41" t="s">
        <v>61</v>
      </c>
      <c r="B362" s="43" t="s">
        <v>35</v>
      </c>
      <c r="C362" s="43" t="s">
        <v>7</v>
      </c>
      <c r="D362" s="43" t="s">
        <v>23</v>
      </c>
      <c r="E362" s="26"/>
      <c r="F362" s="43"/>
      <c r="G362" s="95">
        <f>G363</f>
        <v>6034.2999999999993</v>
      </c>
      <c r="H362" s="95">
        <f>H363</f>
        <v>5977.2999999999993</v>
      </c>
      <c r="I362" s="95">
        <f>I363</f>
        <v>6000.4</v>
      </c>
      <c r="J362" s="11"/>
      <c r="K362" s="11"/>
      <c r="L362" s="11"/>
      <c r="M362" s="11"/>
      <c r="N362" s="11"/>
      <c r="O362" s="11"/>
      <c r="P362" s="1"/>
      <c r="Q362" s="1"/>
      <c r="R362" s="1"/>
      <c r="S362" s="1"/>
      <c r="T362" s="1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5" customFormat="1" ht="29.25" customHeight="1" x14ac:dyDescent="0.3">
      <c r="A363" s="38" t="s">
        <v>170</v>
      </c>
      <c r="B363" s="26" t="s">
        <v>35</v>
      </c>
      <c r="C363" s="26" t="s">
        <v>7</v>
      </c>
      <c r="D363" s="26" t="s">
        <v>23</v>
      </c>
      <c r="E363" s="26" t="s">
        <v>116</v>
      </c>
      <c r="F363" s="26"/>
      <c r="G363" s="100">
        <f>G364+G370</f>
        <v>6034.2999999999993</v>
      </c>
      <c r="H363" s="100">
        <f>H364+H370</f>
        <v>5977.2999999999993</v>
      </c>
      <c r="I363" s="100">
        <f>I364+I370</f>
        <v>6000.4</v>
      </c>
      <c r="J363" s="11"/>
      <c r="K363" s="11"/>
      <c r="L363" s="11"/>
      <c r="M363" s="11"/>
      <c r="N363" s="11"/>
      <c r="O363" s="11"/>
      <c r="P363" s="1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5" customFormat="1" ht="26.4" x14ac:dyDescent="0.3">
      <c r="A364" s="65" t="s">
        <v>97</v>
      </c>
      <c r="B364" s="39" t="s">
        <v>35</v>
      </c>
      <c r="C364" s="26" t="s">
        <v>7</v>
      </c>
      <c r="D364" s="26" t="s">
        <v>23</v>
      </c>
      <c r="E364" s="26" t="s">
        <v>115</v>
      </c>
      <c r="F364" s="39"/>
      <c r="G364" s="97">
        <f>G365+G368</f>
        <v>5778.2999999999993</v>
      </c>
      <c r="H364" s="97">
        <f>H365+H368</f>
        <v>5778.2999999999993</v>
      </c>
      <c r="I364" s="97">
        <f>I365+I368</f>
        <v>5781.5</v>
      </c>
      <c r="J364" s="11"/>
      <c r="K364" s="11"/>
      <c r="L364" s="11"/>
      <c r="M364" s="11"/>
      <c r="N364" s="11"/>
      <c r="O364" s="11"/>
      <c r="P364" s="1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5" customFormat="1" ht="14.4" customHeight="1" x14ac:dyDescent="0.3">
      <c r="A365" s="64" t="s">
        <v>53</v>
      </c>
      <c r="B365" s="39" t="s">
        <v>35</v>
      </c>
      <c r="C365" s="26" t="s">
        <v>7</v>
      </c>
      <c r="D365" s="26" t="s">
        <v>23</v>
      </c>
      <c r="E365" s="26" t="s">
        <v>255</v>
      </c>
      <c r="F365" s="39"/>
      <c r="G365" s="97">
        <f>G366+G367</f>
        <v>5766.0999999999995</v>
      </c>
      <c r="H365" s="97">
        <f>H366+H367</f>
        <v>5766.0999999999995</v>
      </c>
      <c r="I365" s="97">
        <f>I366+I367</f>
        <v>5769.3</v>
      </c>
      <c r="J365" s="11"/>
      <c r="K365" s="11"/>
      <c r="L365" s="11"/>
      <c r="M365" s="11"/>
      <c r="N365" s="11"/>
      <c r="O365" s="11"/>
      <c r="P365" s="1"/>
      <c r="Q365" s="1"/>
      <c r="R365" s="1"/>
      <c r="S365" s="1"/>
      <c r="T365" s="1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s="5" customFormat="1" ht="15" customHeight="1" x14ac:dyDescent="0.3">
      <c r="A366" s="65" t="s">
        <v>50</v>
      </c>
      <c r="B366" s="39" t="s">
        <v>35</v>
      </c>
      <c r="C366" s="26" t="s">
        <v>7</v>
      </c>
      <c r="D366" s="26" t="s">
        <v>23</v>
      </c>
      <c r="E366" s="26" t="s">
        <v>255</v>
      </c>
      <c r="F366" s="39" t="s">
        <v>49</v>
      </c>
      <c r="G366" s="97">
        <v>5645.7</v>
      </c>
      <c r="H366" s="97">
        <v>5645.7</v>
      </c>
      <c r="I366" s="97">
        <v>5645.7</v>
      </c>
      <c r="J366" s="11"/>
      <c r="K366" s="11"/>
      <c r="L366" s="11"/>
      <c r="M366" s="11"/>
      <c r="N366" s="11"/>
      <c r="O366" s="11"/>
      <c r="P366" s="1"/>
      <c r="Q366" s="1"/>
      <c r="R366" s="1"/>
      <c r="S366" s="1"/>
      <c r="T366" s="1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s="5" customFormat="1" ht="28.5" customHeight="1" x14ac:dyDescent="0.3">
      <c r="A367" s="36" t="s">
        <v>52</v>
      </c>
      <c r="B367" s="39" t="s">
        <v>35</v>
      </c>
      <c r="C367" s="26" t="s">
        <v>7</v>
      </c>
      <c r="D367" s="26" t="s">
        <v>23</v>
      </c>
      <c r="E367" s="26" t="s">
        <v>255</v>
      </c>
      <c r="F367" s="39" t="s">
        <v>51</v>
      </c>
      <c r="G367" s="97">
        <v>120.4</v>
      </c>
      <c r="H367" s="97">
        <v>120.4</v>
      </c>
      <c r="I367" s="97">
        <v>123.6</v>
      </c>
      <c r="J367" s="11"/>
      <c r="K367" s="11"/>
      <c r="L367" s="11"/>
      <c r="M367" s="11"/>
      <c r="N367" s="11"/>
      <c r="O367" s="11"/>
      <c r="P367" s="1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5" customFormat="1" ht="26.25" customHeight="1" x14ac:dyDescent="0.3">
      <c r="A368" s="84" t="s">
        <v>100</v>
      </c>
      <c r="B368" s="39" t="s">
        <v>35</v>
      </c>
      <c r="C368" s="26" t="s">
        <v>7</v>
      </c>
      <c r="D368" s="26" t="s">
        <v>23</v>
      </c>
      <c r="E368" s="26" t="s">
        <v>256</v>
      </c>
      <c r="F368" s="39"/>
      <c r="G368" s="97">
        <f>G369</f>
        <v>12.2</v>
      </c>
      <c r="H368" s="97">
        <f>H369</f>
        <v>12.2</v>
      </c>
      <c r="I368" s="97">
        <f>I369</f>
        <v>12.2</v>
      </c>
      <c r="J368" s="11"/>
      <c r="K368" s="11"/>
      <c r="L368" s="11"/>
      <c r="M368" s="11"/>
      <c r="N368" s="11"/>
      <c r="O368" s="11"/>
      <c r="P368" s="1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5" customFormat="1" ht="21.75" customHeight="1" x14ac:dyDescent="0.3">
      <c r="A369" s="65" t="s">
        <v>50</v>
      </c>
      <c r="B369" s="39" t="s">
        <v>35</v>
      </c>
      <c r="C369" s="26" t="s">
        <v>7</v>
      </c>
      <c r="D369" s="26" t="s">
        <v>23</v>
      </c>
      <c r="E369" s="26" t="s">
        <v>256</v>
      </c>
      <c r="F369" s="39" t="s">
        <v>49</v>
      </c>
      <c r="G369" s="97">
        <v>12.2</v>
      </c>
      <c r="H369" s="97">
        <v>12.2</v>
      </c>
      <c r="I369" s="97">
        <v>12.2</v>
      </c>
      <c r="J369" s="11"/>
      <c r="K369" s="11"/>
      <c r="L369" s="11"/>
      <c r="M369" s="11"/>
      <c r="N369" s="11"/>
      <c r="O369" s="11"/>
      <c r="P369" s="1"/>
      <c r="Q369" s="1"/>
      <c r="R369" s="1"/>
      <c r="S369" s="1"/>
      <c r="T369" s="1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s="5" customFormat="1" ht="24.75" customHeight="1" x14ac:dyDescent="0.3">
      <c r="A370" s="81" t="s">
        <v>139</v>
      </c>
      <c r="B370" s="26" t="s">
        <v>35</v>
      </c>
      <c r="C370" s="26" t="s">
        <v>7</v>
      </c>
      <c r="D370" s="26" t="s">
        <v>23</v>
      </c>
      <c r="E370" s="26" t="s">
        <v>118</v>
      </c>
      <c r="F370" s="26"/>
      <c r="G370" s="100">
        <f t="shared" ref="G370:I371" si="26">G371</f>
        <v>256</v>
      </c>
      <c r="H370" s="100">
        <f t="shared" si="26"/>
        <v>199</v>
      </c>
      <c r="I370" s="100">
        <f t="shared" si="26"/>
        <v>218.9</v>
      </c>
      <c r="J370" s="11"/>
      <c r="K370" s="11"/>
      <c r="L370" s="11"/>
      <c r="M370" s="11"/>
      <c r="N370" s="11"/>
      <c r="O370" s="11"/>
      <c r="P370" s="1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5" customFormat="1" ht="48.75" customHeight="1" x14ac:dyDescent="0.3">
      <c r="A371" s="81" t="s">
        <v>171</v>
      </c>
      <c r="B371" s="26" t="s">
        <v>35</v>
      </c>
      <c r="C371" s="26" t="s">
        <v>7</v>
      </c>
      <c r="D371" s="26" t="s">
        <v>23</v>
      </c>
      <c r="E371" s="58" t="s">
        <v>257</v>
      </c>
      <c r="F371" s="26"/>
      <c r="G371" s="100">
        <f t="shared" si="26"/>
        <v>256</v>
      </c>
      <c r="H371" s="100">
        <f t="shared" si="26"/>
        <v>199</v>
      </c>
      <c r="I371" s="100">
        <f t="shared" si="26"/>
        <v>218.9</v>
      </c>
      <c r="J371" s="11"/>
      <c r="K371" s="11"/>
      <c r="L371" s="11"/>
      <c r="M371" s="11"/>
      <c r="N371" s="11"/>
      <c r="O371" s="11"/>
      <c r="P371" s="1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s="5" customFormat="1" ht="38.25" customHeight="1" x14ac:dyDescent="0.3">
      <c r="A372" s="36" t="s">
        <v>52</v>
      </c>
      <c r="B372" s="26" t="s">
        <v>35</v>
      </c>
      <c r="C372" s="26" t="s">
        <v>7</v>
      </c>
      <c r="D372" s="26" t="s">
        <v>23</v>
      </c>
      <c r="E372" s="58" t="s">
        <v>257</v>
      </c>
      <c r="F372" s="26" t="s">
        <v>51</v>
      </c>
      <c r="G372" s="100">
        <v>256</v>
      </c>
      <c r="H372" s="100">
        <v>199</v>
      </c>
      <c r="I372" s="100">
        <v>218.9</v>
      </c>
      <c r="J372" s="10"/>
      <c r="K372" s="11"/>
      <c r="L372" s="11"/>
      <c r="M372" s="11"/>
      <c r="N372" s="11"/>
      <c r="O372" s="11"/>
      <c r="P372" s="1"/>
      <c r="Q372" s="1"/>
      <c r="R372" s="1"/>
      <c r="S372" s="1"/>
      <c r="T372" s="1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s="5" customFormat="1" ht="24.75" customHeight="1" x14ac:dyDescent="0.3">
      <c r="A373" s="44" t="s">
        <v>24</v>
      </c>
      <c r="B373" s="43" t="s">
        <v>35</v>
      </c>
      <c r="C373" s="43" t="s">
        <v>17</v>
      </c>
      <c r="D373" s="43"/>
      <c r="E373" s="69"/>
      <c r="F373" s="43"/>
      <c r="G373" s="95">
        <f t="shared" ref="G373:I377" si="27">G374</f>
        <v>3</v>
      </c>
      <c r="H373" s="95">
        <f t="shared" si="27"/>
        <v>0</v>
      </c>
      <c r="I373" s="95">
        <f t="shared" si="27"/>
        <v>0</v>
      </c>
      <c r="J373" s="10"/>
      <c r="K373" s="11"/>
      <c r="L373" s="11"/>
      <c r="M373" s="11"/>
      <c r="N373" s="11"/>
      <c r="O373" s="11"/>
      <c r="P373" s="1"/>
      <c r="Q373" s="1"/>
      <c r="R373" s="1"/>
      <c r="S373" s="1"/>
      <c r="T373" s="1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s="5" customFormat="1" ht="23.25" customHeight="1" x14ac:dyDescent="0.3">
      <c r="A374" s="62" t="s">
        <v>26</v>
      </c>
      <c r="B374" s="26" t="s">
        <v>35</v>
      </c>
      <c r="C374" s="26" t="s">
        <v>17</v>
      </c>
      <c r="D374" s="26" t="s">
        <v>18</v>
      </c>
      <c r="E374" s="58"/>
      <c r="F374" s="26"/>
      <c r="G374" s="100">
        <f t="shared" si="27"/>
        <v>3</v>
      </c>
      <c r="H374" s="100">
        <f t="shared" si="27"/>
        <v>0</v>
      </c>
      <c r="I374" s="100">
        <f t="shared" si="27"/>
        <v>0</v>
      </c>
      <c r="J374" s="10"/>
      <c r="K374" s="11"/>
      <c r="L374" s="11"/>
      <c r="M374" s="11"/>
      <c r="N374" s="11"/>
      <c r="O374" s="11"/>
      <c r="P374" s="1"/>
      <c r="Q374" s="1"/>
      <c r="R374" s="1"/>
      <c r="S374" s="1"/>
      <c r="T374" s="1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s="5" customFormat="1" ht="38.25" customHeight="1" x14ac:dyDescent="0.3">
      <c r="A375" s="38" t="s">
        <v>170</v>
      </c>
      <c r="B375" s="26" t="s">
        <v>35</v>
      </c>
      <c r="C375" s="26" t="s">
        <v>17</v>
      </c>
      <c r="D375" s="26" t="s">
        <v>18</v>
      </c>
      <c r="E375" s="26" t="s">
        <v>116</v>
      </c>
      <c r="F375" s="26"/>
      <c r="G375" s="100">
        <f t="shared" si="27"/>
        <v>3</v>
      </c>
      <c r="H375" s="100">
        <f t="shared" si="27"/>
        <v>0</v>
      </c>
      <c r="I375" s="100">
        <f t="shared" si="27"/>
        <v>0</v>
      </c>
      <c r="J375" s="10"/>
      <c r="K375" s="11"/>
      <c r="L375" s="11"/>
      <c r="M375" s="11"/>
      <c r="N375" s="11"/>
      <c r="O375" s="11"/>
      <c r="P375" s="1"/>
      <c r="Q375" s="1"/>
      <c r="R375" s="1"/>
      <c r="S375" s="1"/>
      <c r="T375" s="1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s="5" customFormat="1" ht="25.5" customHeight="1" x14ac:dyDescent="0.3">
      <c r="A376" s="81" t="s">
        <v>139</v>
      </c>
      <c r="B376" s="26" t="s">
        <v>35</v>
      </c>
      <c r="C376" s="26" t="s">
        <v>17</v>
      </c>
      <c r="D376" s="26" t="s">
        <v>18</v>
      </c>
      <c r="E376" s="26" t="s">
        <v>118</v>
      </c>
      <c r="F376" s="26"/>
      <c r="G376" s="100">
        <f t="shared" si="27"/>
        <v>3</v>
      </c>
      <c r="H376" s="100">
        <f t="shared" si="27"/>
        <v>0</v>
      </c>
      <c r="I376" s="100">
        <f t="shared" si="27"/>
        <v>0</v>
      </c>
      <c r="J376" s="10"/>
      <c r="K376" s="11"/>
      <c r="L376" s="11"/>
      <c r="M376" s="11"/>
      <c r="N376" s="11"/>
      <c r="O376" s="11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5" customFormat="1" ht="38.25" customHeight="1" x14ac:dyDescent="0.3">
      <c r="A377" s="40" t="s">
        <v>130</v>
      </c>
      <c r="B377" s="26" t="s">
        <v>35</v>
      </c>
      <c r="C377" s="26" t="s">
        <v>17</v>
      </c>
      <c r="D377" s="26" t="s">
        <v>18</v>
      </c>
      <c r="E377" s="58" t="s">
        <v>374</v>
      </c>
      <c r="F377" s="26"/>
      <c r="G377" s="100">
        <f t="shared" si="27"/>
        <v>3</v>
      </c>
      <c r="H377" s="100">
        <f t="shared" si="27"/>
        <v>0</v>
      </c>
      <c r="I377" s="100">
        <f t="shared" si="27"/>
        <v>0</v>
      </c>
      <c r="J377" s="10"/>
      <c r="K377" s="11"/>
      <c r="L377" s="11"/>
      <c r="M377" s="11"/>
      <c r="N377" s="11"/>
      <c r="O377" s="11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5" customFormat="1" ht="34.5" customHeight="1" x14ac:dyDescent="0.3">
      <c r="A378" s="36" t="s">
        <v>52</v>
      </c>
      <c r="B378" s="26" t="s">
        <v>35</v>
      </c>
      <c r="C378" s="26" t="s">
        <v>17</v>
      </c>
      <c r="D378" s="26" t="s">
        <v>18</v>
      </c>
      <c r="E378" s="58" t="s">
        <v>374</v>
      </c>
      <c r="F378" s="26" t="s">
        <v>51</v>
      </c>
      <c r="G378" s="100">
        <v>3</v>
      </c>
      <c r="H378" s="100">
        <v>0</v>
      </c>
      <c r="I378" s="100">
        <v>0</v>
      </c>
      <c r="J378" s="10"/>
      <c r="K378" s="11"/>
      <c r="L378" s="11"/>
      <c r="M378" s="11"/>
      <c r="N378" s="11"/>
      <c r="O378" s="11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5" customFormat="1" ht="19.5" customHeight="1" x14ac:dyDescent="0.3">
      <c r="A379" s="41" t="s">
        <v>15</v>
      </c>
      <c r="B379" s="43" t="s">
        <v>35</v>
      </c>
      <c r="C379" s="43" t="s">
        <v>7</v>
      </c>
      <c r="D379" s="43" t="s">
        <v>37</v>
      </c>
      <c r="E379" s="58"/>
      <c r="F379" s="43"/>
      <c r="G379" s="95">
        <f>G380</f>
        <v>196.9</v>
      </c>
      <c r="H379" s="95">
        <f>H380+H385</f>
        <v>3937.9</v>
      </c>
      <c r="I379" s="95">
        <f>I380+I385</f>
        <v>7737.9</v>
      </c>
      <c r="J379" s="11"/>
      <c r="K379" s="11"/>
      <c r="L379" s="11"/>
      <c r="M379" s="11"/>
      <c r="N379" s="11"/>
      <c r="O379" s="11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5" customFormat="1" ht="27.75" customHeight="1" x14ac:dyDescent="0.3">
      <c r="A380" s="38" t="s">
        <v>170</v>
      </c>
      <c r="B380" s="26" t="s">
        <v>35</v>
      </c>
      <c r="C380" s="26" t="s">
        <v>7</v>
      </c>
      <c r="D380" s="26" t="s">
        <v>37</v>
      </c>
      <c r="E380" s="26" t="s">
        <v>116</v>
      </c>
      <c r="F380" s="26"/>
      <c r="G380" s="100">
        <f>G381</f>
        <v>196.9</v>
      </c>
      <c r="H380" s="100">
        <f t="shared" ref="H380:I382" si="28">H381</f>
        <v>196.9</v>
      </c>
      <c r="I380" s="100">
        <f t="shared" si="28"/>
        <v>196.9</v>
      </c>
      <c r="J380" s="11">
        <f>G380+G28+G47+G368</f>
        <v>2917.7999999999997</v>
      </c>
      <c r="K380" s="11"/>
      <c r="L380" s="11"/>
      <c r="M380" s="11"/>
      <c r="N380" s="11"/>
      <c r="O380" s="11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5" customFormat="1" ht="30.75" customHeight="1" x14ac:dyDescent="0.3">
      <c r="A381" s="48" t="s">
        <v>140</v>
      </c>
      <c r="B381" s="26" t="s">
        <v>35</v>
      </c>
      <c r="C381" s="26" t="s">
        <v>7</v>
      </c>
      <c r="D381" s="26" t="s">
        <v>37</v>
      </c>
      <c r="E381" s="26" t="s">
        <v>117</v>
      </c>
      <c r="F381" s="26"/>
      <c r="G381" s="100">
        <f>G382</f>
        <v>196.9</v>
      </c>
      <c r="H381" s="100">
        <f t="shared" si="28"/>
        <v>196.9</v>
      </c>
      <c r="I381" s="100">
        <f t="shared" si="28"/>
        <v>196.9</v>
      </c>
      <c r="J381" s="11"/>
      <c r="K381" s="11"/>
      <c r="L381" s="11"/>
      <c r="M381" s="11"/>
      <c r="N381" s="11"/>
      <c r="O381" s="11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5" customFormat="1" ht="33.75" customHeight="1" x14ac:dyDescent="0.3">
      <c r="A382" s="25" t="s">
        <v>277</v>
      </c>
      <c r="B382" s="26" t="s">
        <v>35</v>
      </c>
      <c r="C382" s="26" t="s">
        <v>7</v>
      </c>
      <c r="D382" s="26" t="s">
        <v>37</v>
      </c>
      <c r="E382" s="58" t="s">
        <v>258</v>
      </c>
      <c r="F382" s="26"/>
      <c r="G382" s="100">
        <f>G383</f>
        <v>196.9</v>
      </c>
      <c r="H382" s="100">
        <f t="shared" si="28"/>
        <v>196.9</v>
      </c>
      <c r="I382" s="100">
        <f t="shared" si="28"/>
        <v>196.9</v>
      </c>
      <c r="J382" s="11"/>
      <c r="K382" s="11"/>
      <c r="L382" s="11"/>
      <c r="M382" s="11"/>
      <c r="N382" s="11"/>
      <c r="O382" s="11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5" customFormat="1" ht="16.5" customHeight="1" x14ac:dyDescent="0.3">
      <c r="A383" s="65" t="s">
        <v>45</v>
      </c>
      <c r="B383" s="26" t="s">
        <v>35</v>
      </c>
      <c r="C383" s="26" t="s">
        <v>7</v>
      </c>
      <c r="D383" s="26" t="s">
        <v>37</v>
      </c>
      <c r="E383" s="58" t="s">
        <v>258</v>
      </c>
      <c r="F383" s="26" t="s">
        <v>46</v>
      </c>
      <c r="G383" s="100">
        <v>196.9</v>
      </c>
      <c r="H383" s="100">
        <v>196.9</v>
      </c>
      <c r="I383" s="100">
        <v>196.9</v>
      </c>
      <c r="J383" s="11"/>
      <c r="K383" s="11"/>
      <c r="L383" s="11"/>
      <c r="M383" s="11"/>
      <c r="N383" s="11"/>
      <c r="O383" s="11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5" customFormat="1" ht="6" customHeight="1" x14ac:dyDescent="0.3">
      <c r="A384" s="65"/>
      <c r="B384" s="26"/>
      <c r="C384" s="26"/>
      <c r="D384" s="26"/>
      <c r="E384" s="58"/>
      <c r="F384" s="26"/>
      <c r="G384" s="100"/>
      <c r="H384" s="100"/>
      <c r="I384" s="100"/>
      <c r="J384" s="11"/>
      <c r="K384" s="11"/>
      <c r="L384" s="11"/>
      <c r="M384" s="11"/>
      <c r="N384" s="11"/>
      <c r="O384" s="11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s="5" customFormat="1" ht="18" customHeight="1" x14ac:dyDescent="0.3">
      <c r="A385" s="83" t="s">
        <v>89</v>
      </c>
      <c r="B385" s="26" t="s">
        <v>35</v>
      </c>
      <c r="C385" s="26" t="s">
        <v>7</v>
      </c>
      <c r="D385" s="26" t="s">
        <v>37</v>
      </c>
      <c r="E385" s="34" t="s">
        <v>111</v>
      </c>
      <c r="F385" s="26"/>
      <c r="G385" s="100">
        <v>0</v>
      </c>
      <c r="H385" s="100">
        <f>H386</f>
        <v>3741</v>
      </c>
      <c r="I385" s="100">
        <f>I386</f>
        <v>7541</v>
      </c>
      <c r="J385" s="11"/>
      <c r="K385" s="11"/>
      <c r="L385" s="11"/>
      <c r="M385" s="11"/>
      <c r="N385" s="11"/>
      <c r="O385" s="11"/>
      <c r="P385" s="1"/>
      <c r="Q385" s="1"/>
      <c r="R385" s="1"/>
      <c r="S385" s="1"/>
      <c r="T385" s="1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s="5" customFormat="1" ht="18" customHeight="1" x14ac:dyDescent="0.3">
      <c r="A386" s="38" t="s">
        <v>190</v>
      </c>
      <c r="B386" s="26" t="s">
        <v>35</v>
      </c>
      <c r="C386" s="26" t="s">
        <v>7</v>
      </c>
      <c r="D386" s="26" t="s">
        <v>37</v>
      </c>
      <c r="E386" s="34" t="s">
        <v>189</v>
      </c>
      <c r="F386" s="26"/>
      <c r="G386" s="100">
        <v>0</v>
      </c>
      <c r="H386" s="100">
        <f>H387</f>
        <v>3741</v>
      </c>
      <c r="I386" s="100">
        <f>I387</f>
        <v>7541</v>
      </c>
      <c r="J386" s="11"/>
      <c r="K386" s="11"/>
      <c r="L386" s="11"/>
      <c r="M386" s="11"/>
      <c r="N386" s="11"/>
      <c r="O386" s="11"/>
      <c r="P386" s="1"/>
      <c r="Q386" s="1"/>
      <c r="R386" s="1"/>
      <c r="S386" s="1"/>
      <c r="T386" s="1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s="5" customFormat="1" ht="18" customHeight="1" x14ac:dyDescent="0.3">
      <c r="A387" s="38" t="s">
        <v>42</v>
      </c>
      <c r="B387" s="26" t="s">
        <v>35</v>
      </c>
      <c r="C387" s="26" t="s">
        <v>7</v>
      </c>
      <c r="D387" s="26" t="s">
        <v>37</v>
      </c>
      <c r="E387" s="34" t="s">
        <v>189</v>
      </c>
      <c r="F387" s="26" t="s">
        <v>43</v>
      </c>
      <c r="G387" s="100">
        <v>0</v>
      </c>
      <c r="H387" s="100">
        <v>3741</v>
      </c>
      <c r="I387" s="100">
        <v>7541</v>
      </c>
      <c r="J387" s="11"/>
      <c r="K387" s="11"/>
      <c r="L387" s="11"/>
      <c r="M387" s="11"/>
      <c r="N387" s="11"/>
      <c r="O387" s="11"/>
      <c r="P387" s="1"/>
      <c r="Q387" s="1"/>
      <c r="R387" s="1"/>
      <c r="S387" s="1"/>
      <c r="T387" s="1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s="5" customFormat="1" ht="12" customHeight="1" x14ac:dyDescent="0.3">
      <c r="A388" s="38"/>
      <c r="B388" s="26"/>
      <c r="C388" s="26"/>
      <c r="D388" s="26"/>
      <c r="E388" s="34"/>
      <c r="F388" s="26"/>
      <c r="G388" s="100"/>
      <c r="H388" s="100"/>
      <c r="I388" s="100"/>
      <c r="J388" s="11"/>
      <c r="K388" s="11"/>
      <c r="L388" s="11"/>
      <c r="M388" s="11"/>
      <c r="N388" s="11"/>
      <c r="O388" s="11"/>
      <c r="P388" s="1"/>
      <c r="Q388" s="1"/>
      <c r="R388" s="1"/>
      <c r="S388" s="1"/>
      <c r="T388" s="1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s="5" customFormat="1" ht="14.4" customHeight="1" x14ac:dyDescent="0.3">
      <c r="A389" s="72" t="s">
        <v>40</v>
      </c>
      <c r="B389" s="42" t="s">
        <v>35</v>
      </c>
      <c r="C389" s="43" t="s">
        <v>9</v>
      </c>
      <c r="D389" s="43"/>
      <c r="E389" s="43"/>
      <c r="F389" s="42"/>
      <c r="G389" s="96">
        <f t="shared" ref="G389:I393" si="29">G390</f>
        <v>345.2</v>
      </c>
      <c r="H389" s="96">
        <f t="shared" si="29"/>
        <v>360.7</v>
      </c>
      <c r="I389" s="96">
        <f t="shared" si="29"/>
        <v>373.4</v>
      </c>
      <c r="J389" s="11"/>
      <c r="K389" s="11"/>
      <c r="L389" s="11"/>
      <c r="M389" s="11"/>
      <c r="N389" s="11"/>
      <c r="O389" s="11"/>
      <c r="P389" s="1"/>
      <c r="Q389" s="1"/>
      <c r="R389" s="1"/>
      <c r="S389" s="1"/>
      <c r="T389" s="1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s="5" customFormat="1" ht="14.25" customHeight="1" x14ac:dyDescent="0.3">
      <c r="A390" s="72" t="s">
        <v>44</v>
      </c>
      <c r="B390" s="42" t="s">
        <v>35</v>
      </c>
      <c r="C390" s="43" t="s">
        <v>9</v>
      </c>
      <c r="D390" s="43" t="s">
        <v>11</v>
      </c>
      <c r="E390" s="43"/>
      <c r="F390" s="42"/>
      <c r="G390" s="96">
        <f t="shared" si="29"/>
        <v>345.2</v>
      </c>
      <c r="H390" s="96">
        <f t="shared" si="29"/>
        <v>360.7</v>
      </c>
      <c r="I390" s="96">
        <f t="shared" si="29"/>
        <v>373.4</v>
      </c>
      <c r="J390" s="11"/>
      <c r="K390" s="11"/>
      <c r="L390" s="11"/>
      <c r="M390" s="11"/>
      <c r="N390" s="11"/>
      <c r="O390" s="11"/>
      <c r="P390" s="1"/>
      <c r="Q390" s="1"/>
      <c r="R390" s="1"/>
      <c r="S390" s="1"/>
      <c r="T390" s="1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s="5" customFormat="1" ht="32.25" customHeight="1" x14ac:dyDescent="0.3">
      <c r="A391" s="38" t="s">
        <v>170</v>
      </c>
      <c r="B391" s="39" t="s">
        <v>35</v>
      </c>
      <c r="C391" s="26" t="s">
        <v>9</v>
      </c>
      <c r="D391" s="26" t="s">
        <v>11</v>
      </c>
      <c r="E391" s="26" t="s">
        <v>116</v>
      </c>
      <c r="F391" s="39"/>
      <c r="G391" s="97">
        <f t="shared" si="29"/>
        <v>345.2</v>
      </c>
      <c r="H391" s="97">
        <f t="shared" si="29"/>
        <v>360.7</v>
      </c>
      <c r="I391" s="97">
        <f t="shared" si="29"/>
        <v>373.4</v>
      </c>
      <c r="J391" s="11"/>
      <c r="K391" s="11"/>
      <c r="L391" s="11"/>
      <c r="M391" s="11"/>
      <c r="N391" s="11"/>
      <c r="O391" s="11"/>
      <c r="P391" s="1"/>
      <c r="Q391" s="1"/>
      <c r="R391" s="1"/>
      <c r="S391" s="1"/>
      <c r="T391" s="1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s="5" customFormat="1" ht="30.75" customHeight="1" x14ac:dyDescent="0.3">
      <c r="A392" s="48" t="s">
        <v>140</v>
      </c>
      <c r="B392" s="39" t="s">
        <v>35</v>
      </c>
      <c r="C392" s="26" t="s">
        <v>9</v>
      </c>
      <c r="D392" s="26" t="s">
        <v>11</v>
      </c>
      <c r="E392" s="26" t="s">
        <v>117</v>
      </c>
      <c r="F392" s="39"/>
      <c r="G392" s="97">
        <f>G393</f>
        <v>345.2</v>
      </c>
      <c r="H392" s="97">
        <f t="shared" si="29"/>
        <v>360.7</v>
      </c>
      <c r="I392" s="97">
        <f t="shared" si="29"/>
        <v>373.4</v>
      </c>
      <c r="J392" s="11"/>
      <c r="K392" s="11"/>
      <c r="L392" s="11"/>
      <c r="M392" s="11"/>
      <c r="N392" s="11"/>
      <c r="O392" s="11"/>
      <c r="P392" s="1"/>
      <c r="Q392" s="1"/>
      <c r="R392" s="1"/>
      <c r="S392" s="1"/>
      <c r="T392" s="1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s="5" customFormat="1" ht="27.75" customHeight="1" x14ac:dyDescent="0.3">
      <c r="A393" s="38" t="s">
        <v>321</v>
      </c>
      <c r="B393" s="39" t="s">
        <v>35</v>
      </c>
      <c r="C393" s="26" t="s">
        <v>9</v>
      </c>
      <c r="D393" s="26" t="s">
        <v>11</v>
      </c>
      <c r="E393" s="26" t="s">
        <v>259</v>
      </c>
      <c r="F393" s="39"/>
      <c r="G393" s="97">
        <f t="shared" si="29"/>
        <v>345.2</v>
      </c>
      <c r="H393" s="97">
        <f>H394</f>
        <v>360.7</v>
      </c>
      <c r="I393" s="97">
        <f>I394</f>
        <v>373.4</v>
      </c>
      <c r="J393" s="11"/>
      <c r="K393" s="11"/>
      <c r="L393" s="11"/>
      <c r="M393" s="11"/>
      <c r="N393" s="11"/>
      <c r="O393" s="11"/>
      <c r="P393" s="1"/>
      <c r="Q393" s="1"/>
      <c r="R393" s="1"/>
      <c r="S393" s="1"/>
      <c r="T393" s="1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s="5" customFormat="1" ht="19.5" customHeight="1" x14ac:dyDescent="0.3">
      <c r="A394" s="65" t="s">
        <v>45</v>
      </c>
      <c r="B394" s="39" t="s">
        <v>35</v>
      </c>
      <c r="C394" s="26" t="s">
        <v>9</v>
      </c>
      <c r="D394" s="26" t="s">
        <v>11</v>
      </c>
      <c r="E394" s="26" t="s">
        <v>259</v>
      </c>
      <c r="F394" s="39" t="s">
        <v>46</v>
      </c>
      <c r="G394" s="97">
        <v>345.2</v>
      </c>
      <c r="H394" s="97">
        <v>360.7</v>
      </c>
      <c r="I394" s="97">
        <v>373.4</v>
      </c>
      <c r="J394" s="11"/>
      <c r="K394" s="11"/>
      <c r="L394" s="11"/>
      <c r="M394" s="11"/>
      <c r="N394" s="11"/>
      <c r="O394" s="11"/>
      <c r="P394" s="1"/>
      <c r="Q394" s="1"/>
      <c r="R394" s="1"/>
      <c r="S394" s="1"/>
      <c r="T394" s="1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s="5" customFormat="1" ht="19.5" customHeight="1" x14ac:dyDescent="0.3">
      <c r="A395" s="72" t="s">
        <v>95</v>
      </c>
      <c r="B395" s="42" t="s">
        <v>35</v>
      </c>
      <c r="C395" s="43" t="s">
        <v>11</v>
      </c>
      <c r="D395" s="43"/>
      <c r="E395" s="43"/>
      <c r="F395" s="42"/>
      <c r="G395" s="96">
        <f t="shared" ref="G395:I397" si="30">G396</f>
        <v>876</v>
      </c>
      <c r="H395" s="96">
        <f t="shared" si="30"/>
        <v>0</v>
      </c>
      <c r="I395" s="96">
        <f t="shared" si="30"/>
        <v>0</v>
      </c>
      <c r="J395" s="11"/>
      <c r="K395" s="11"/>
      <c r="L395" s="11"/>
      <c r="M395" s="11"/>
      <c r="N395" s="11"/>
      <c r="O395" s="11"/>
      <c r="P395" s="1"/>
      <c r="Q395" s="1"/>
      <c r="R395" s="1"/>
      <c r="S395" s="1"/>
      <c r="T395" s="1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s="5" customFormat="1" ht="27.75" customHeight="1" x14ac:dyDescent="0.3">
      <c r="A396" s="67" t="s">
        <v>308</v>
      </c>
      <c r="B396" s="42" t="s">
        <v>35</v>
      </c>
      <c r="C396" s="43" t="s">
        <v>11</v>
      </c>
      <c r="D396" s="43" t="s">
        <v>16</v>
      </c>
      <c r="E396" s="43"/>
      <c r="F396" s="42"/>
      <c r="G396" s="96">
        <f t="shared" si="30"/>
        <v>876</v>
      </c>
      <c r="H396" s="96">
        <f t="shared" si="30"/>
        <v>0</v>
      </c>
      <c r="I396" s="96">
        <f t="shared" si="30"/>
        <v>0</v>
      </c>
      <c r="J396" s="11"/>
      <c r="K396" s="11"/>
      <c r="L396" s="11"/>
      <c r="M396" s="11"/>
      <c r="N396" s="11"/>
      <c r="O396" s="11"/>
      <c r="P396" s="1"/>
      <c r="Q396" s="1"/>
      <c r="R396" s="1"/>
      <c r="S396" s="1"/>
      <c r="T396" s="1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s="5" customFormat="1" ht="33" customHeight="1" x14ac:dyDescent="0.3">
      <c r="A397" s="38" t="s">
        <v>362</v>
      </c>
      <c r="B397" s="39" t="s">
        <v>35</v>
      </c>
      <c r="C397" s="26" t="s">
        <v>11</v>
      </c>
      <c r="D397" s="26" t="s">
        <v>16</v>
      </c>
      <c r="E397" s="26" t="s">
        <v>356</v>
      </c>
      <c r="F397" s="39"/>
      <c r="G397" s="97">
        <f t="shared" si="30"/>
        <v>876</v>
      </c>
      <c r="H397" s="97">
        <f t="shared" si="30"/>
        <v>0</v>
      </c>
      <c r="I397" s="97">
        <f t="shared" si="30"/>
        <v>0</v>
      </c>
      <c r="J397" s="11"/>
      <c r="K397" s="11"/>
      <c r="L397" s="11"/>
      <c r="M397" s="11"/>
      <c r="N397" s="11"/>
      <c r="O397" s="11"/>
      <c r="P397" s="1"/>
      <c r="Q397" s="1"/>
      <c r="R397" s="1"/>
      <c r="S397" s="1"/>
      <c r="T397" s="1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s="5" customFormat="1" ht="19.5" customHeight="1" x14ac:dyDescent="0.3">
      <c r="A398" s="70" t="s">
        <v>358</v>
      </c>
      <c r="B398" s="39" t="s">
        <v>35</v>
      </c>
      <c r="C398" s="26" t="s">
        <v>11</v>
      </c>
      <c r="D398" s="26" t="s">
        <v>16</v>
      </c>
      <c r="E398" s="26" t="s">
        <v>373</v>
      </c>
      <c r="F398" s="39" t="s">
        <v>357</v>
      </c>
      <c r="G398" s="97">
        <v>876</v>
      </c>
      <c r="H398" s="97">
        <v>0</v>
      </c>
      <c r="I398" s="97">
        <v>0</v>
      </c>
      <c r="J398" s="11"/>
      <c r="K398" s="11"/>
      <c r="L398" s="11"/>
      <c r="M398" s="11"/>
      <c r="N398" s="11"/>
      <c r="O398" s="11"/>
      <c r="P398" s="1"/>
      <c r="Q398" s="1"/>
      <c r="R398" s="1"/>
      <c r="S398" s="1"/>
      <c r="T398" s="1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s="5" customFormat="1" ht="12" customHeight="1" x14ac:dyDescent="0.3">
      <c r="A399" s="65"/>
      <c r="B399" s="39"/>
      <c r="C399" s="26"/>
      <c r="D399" s="26"/>
      <c r="E399" s="26"/>
      <c r="F399" s="39"/>
      <c r="G399" s="97"/>
      <c r="H399" s="97"/>
      <c r="I399" s="97"/>
      <c r="J399" s="11"/>
      <c r="K399" s="11"/>
      <c r="L399" s="11"/>
      <c r="M399" s="11"/>
      <c r="N399" s="11"/>
      <c r="O399" s="11"/>
      <c r="P399" s="1"/>
      <c r="Q399" s="1"/>
      <c r="R399" s="1"/>
      <c r="S399" s="1"/>
      <c r="T399" s="1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s="5" customFormat="1" ht="16.5" customHeight="1" x14ac:dyDescent="0.3">
      <c r="A400" s="72" t="s">
        <v>288</v>
      </c>
      <c r="B400" s="42" t="s">
        <v>35</v>
      </c>
      <c r="C400" s="43" t="s">
        <v>37</v>
      </c>
      <c r="D400" s="43"/>
      <c r="E400" s="43"/>
      <c r="F400" s="42"/>
      <c r="G400" s="96">
        <f>G401</f>
        <v>5.2</v>
      </c>
      <c r="H400" s="96">
        <f>H401</f>
        <v>4.3</v>
      </c>
      <c r="I400" s="96">
        <f>I401</f>
        <v>5.2</v>
      </c>
      <c r="J400" s="11"/>
      <c r="K400" s="11"/>
      <c r="L400" s="11"/>
      <c r="M400" s="11"/>
      <c r="N400" s="11"/>
      <c r="O400" s="11"/>
      <c r="P400" s="1"/>
      <c r="Q400" s="1"/>
      <c r="R400" s="1"/>
      <c r="S400" s="1"/>
      <c r="T400" s="1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s="5" customFormat="1" ht="18" customHeight="1" x14ac:dyDescent="0.3">
      <c r="A401" s="59" t="s">
        <v>289</v>
      </c>
      <c r="B401" s="68">
        <v>792</v>
      </c>
      <c r="C401" s="43" t="s">
        <v>37</v>
      </c>
      <c r="D401" s="43" t="s">
        <v>7</v>
      </c>
      <c r="E401" s="58"/>
      <c r="F401" s="68"/>
      <c r="G401" s="96">
        <f>G403</f>
        <v>5.2</v>
      </c>
      <c r="H401" s="96">
        <f>H403</f>
        <v>4.3</v>
      </c>
      <c r="I401" s="96">
        <f>I403</f>
        <v>5.2</v>
      </c>
      <c r="J401" s="11"/>
      <c r="K401" s="11"/>
      <c r="L401" s="11"/>
      <c r="M401" s="11"/>
      <c r="N401" s="11"/>
      <c r="O401" s="11"/>
      <c r="P401" s="1"/>
      <c r="Q401" s="1"/>
      <c r="R401" s="1"/>
      <c r="S401" s="1"/>
      <c r="T401" s="1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s="5" customFormat="1" ht="30.75" customHeight="1" x14ac:dyDescent="0.3">
      <c r="A402" s="38" t="s">
        <v>170</v>
      </c>
      <c r="B402" s="26" t="s">
        <v>35</v>
      </c>
      <c r="C402" s="26" t="s">
        <v>37</v>
      </c>
      <c r="D402" s="26" t="s">
        <v>7</v>
      </c>
      <c r="E402" s="26" t="s">
        <v>116</v>
      </c>
      <c r="F402" s="26"/>
      <c r="G402" s="100">
        <f t="shared" ref="G402:I404" si="31">G403</f>
        <v>5.2</v>
      </c>
      <c r="H402" s="100">
        <f t="shared" si="31"/>
        <v>4.3</v>
      </c>
      <c r="I402" s="100">
        <f t="shared" si="31"/>
        <v>5.2</v>
      </c>
      <c r="J402" s="11"/>
      <c r="K402" s="11"/>
      <c r="L402" s="11"/>
      <c r="M402" s="11"/>
      <c r="N402" s="11"/>
      <c r="O402" s="11"/>
      <c r="P402" s="1"/>
      <c r="Q402" s="1"/>
      <c r="R402" s="1"/>
      <c r="S402" s="1"/>
      <c r="T402" s="1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s="5" customFormat="1" ht="29.25" customHeight="1" x14ac:dyDescent="0.3">
      <c r="A403" s="65" t="s">
        <v>97</v>
      </c>
      <c r="B403" s="39" t="s">
        <v>35</v>
      </c>
      <c r="C403" s="26" t="s">
        <v>37</v>
      </c>
      <c r="D403" s="26" t="s">
        <v>7</v>
      </c>
      <c r="E403" s="26" t="s">
        <v>115</v>
      </c>
      <c r="F403" s="39"/>
      <c r="G403" s="97">
        <f t="shared" si="31"/>
        <v>5.2</v>
      </c>
      <c r="H403" s="97">
        <f t="shared" si="31"/>
        <v>4.3</v>
      </c>
      <c r="I403" s="97">
        <f t="shared" si="31"/>
        <v>5.2</v>
      </c>
      <c r="J403" s="10"/>
      <c r="K403" s="11"/>
      <c r="L403" s="11"/>
      <c r="M403" s="11"/>
      <c r="N403" s="11"/>
      <c r="O403" s="11"/>
      <c r="P403" s="1"/>
      <c r="Q403" s="1"/>
      <c r="R403" s="1"/>
      <c r="S403" s="1"/>
      <c r="T403" s="1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s="5" customFormat="1" ht="14.4" customHeight="1" x14ac:dyDescent="0.3">
      <c r="A404" s="85" t="s">
        <v>14</v>
      </c>
      <c r="B404" s="63">
        <v>792</v>
      </c>
      <c r="C404" s="26" t="s">
        <v>37</v>
      </c>
      <c r="D404" s="26" t="s">
        <v>7</v>
      </c>
      <c r="E404" s="58" t="s">
        <v>260</v>
      </c>
      <c r="F404" s="63"/>
      <c r="G404" s="97">
        <f t="shared" si="31"/>
        <v>5.2</v>
      </c>
      <c r="H404" s="97">
        <f t="shared" si="31"/>
        <v>4.3</v>
      </c>
      <c r="I404" s="97">
        <f t="shared" si="31"/>
        <v>5.2</v>
      </c>
      <c r="J404" s="10"/>
      <c r="K404" s="11"/>
      <c r="L404" s="11"/>
      <c r="M404" s="11"/>
      <c r="N404" s="11"/>
      <c r="O404" s="11"/>
      <c r="P404" s="1"/>
      <c r="Q404" s="1"/>
      <c r="R404" s="1"/>
      <c r="S404" s="1"/>
      <c r="T404" s="1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s="5" customFormat="1" ht="18.75" customHeight="1" x14ac:dyDescent="0.3">
      <c r="A405" s="48" t="s">
        <v>102</v>
      </c>
      <c r="B405" s="63">
        <v>792</v>
      </c>
      <c r="C405" s="26" t="s">
        <v>37</v>
      </c>
      <c r="D405" s="26" t="s">
        <v>7</v>
      </c>
      <c r="E405" s="58" t="s">
        <v>260</v>
      </c>
      <c r="F405" s="63" t="s">
        <v>101</v>
      </c>
      <c r="G405" s="97">
        <v>5.2</v>
      </c>
      <c r="H405" s="97">
        <v>4.3</v>
      </c>
      <c r="I405" s="97">
        <v>5.2</v>
      </c>
      <c r="J405" s="10"/>
      <c r="K405" s="11"/>
      <c r="L405" s="11"/>
      <c r="M405" s="11"/>
      <c r="N405" s="11"/>
      <c r="O405" s="11"/>
      <c r="P405" s="1"/>
      <c r="Q405" s="1"/>
      <c r="R405" s="1"/>
      <c r="S405" s="1"/>
      <c r="T405" s="1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s="5" customFormat="1" ht="27" customHeight="1" x14ac:dyDescent="0.3">
      <c r="A406" s="44" t="s">
        <v>192</v>
      </c>
      <c r="B406" s="43" t="s">
        <v>35</v>
      </c>
      <c r="C406" s="43" t="s">
        <v>16</v>
      </c>
      <c r="D406" s="26"/>
      <c r="E406" s="26"/>
      <c r="F406" s="43"/>
      <c r="G406" s="95">
        <f t="shared" ref="G406:I408" si="32">G407</f>
        <v>12885.9</v>
      </c>
      <c r="H406" s="95">
        <f t="shared" si="32"/>
        <v>11943.2</v>
      </c>
      <c r="I406" s="95">
        <f t="shared" si="32"/>
        <v>11339.6</v>
      </c>
      <c r="J406" s="11"/>
      <c r="K406" s="11"/>
      <c r="L406" s="11"/>
      <c r="M406" s="11"/>
      <c r="N406" s="11"/>
      <c r="O406" s="11"/>
      <c r="P406" s="1"/>
      <c r="Q406" s="1"/>
      <c r="R406" s="1"/>
      <c r="S406" s="1"/>
      <c r="T406" s="1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s="5" customFormat="1" ht="29.25" customHeight="1" x14ac:dyDescent="0.3">
      <c r="A407" s="86" t="s">
        <v>193</v>
      </c>
      <c r="B407" s="43" t="s">
        <v>35</v>
      </c>
      <c r="C407" s="43" t="s">
        <v>16</v>
      </c>
      <c r="D407" s="43" t="s">
        <v>7</v>
      </c>
      <c r="E407" s="26"/>
      <c r="F407" s="43"/>
      <c r="G407" s="95">
        <f t="shared" si="32"/>
        <v>12885.9</v>
      </c>
      <c r="H407" s="95">
        <f t="shared" si="32"/>
        <v>11943.2</v>
      </c>
      <c r="I407" s="95">
        <f t="shared" si="32"/>
        <v>11339.6</v>
      </c>
      <c r="J407" s="11"/>
      <c r="K407" s="11"/>
      <c r="L407" s="11"/>
      <c r="M407" s="11"/>
      <c r="N407" s="11"/>
      <c r="O407" s="11"/>
      <c r="P407" s="1"/>
      <c r="Q407" s="1"/>
      <c r="R407" s="1"/>
      <c r="S407" s="1"/>
      <c r="T407" s="1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s="5" customFormat="1" ht="27" customHeight="1" x14ac:dyDescent="0.3">
      <c r="A408" s="38" t="s">
        <v>170</v>
      </c>
      <c r="B408" s="26" t="s">
        <v>35</v>
      </c>
      <c r="C408" s="26" t="s">
        <v>16</v>
      </c>
      <c r="D408" s="26" t="s">
        <v>7</v>
      </c>
      <c r="E408" s="26" t="s">
        <v>116</v>
      </c>
      <c r="F408" s="26"/>
      <c r="G408" s="100">
        <f t="shared" si="32"/>
        <v>12885.9</v>
      </c>
      <c r="H408" s="100">
        <f t="shared" si="32"/>
        <v>11943.2</v>
      </c>
      <c r="I408" s="100">
        <f t="shared" si="32"/>
        <v>11339.6</v>
      </c>
      <c r="J408" s="11"/>
      <c r="K408" s="11"/>
      <c r="L408" s="11"/>
      <c r="M408" s="11"/>
      <c r="N408" s="11"/>
      <c r="O408" s="11"/>
      <c r="P408" s="1"/>
      <c r="Q408" s="1"/>
      <c r="R408" s="1"/>
      <c r="S408" s="1"/>
      <c r="T408" s="1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s="5" customFormat="1" ht="30" customHeight="1" x14ac:dyDescent="0.3">
      <c r="A409" s="48" t="s">
        <v>140</v>
      </c>
      <c r="B409" s="26" t="s">
        <v>35</v>
      </c>
      <c r="C409" s="26" t="s">
        <v>16</v>
      </c>
      <c r="D409" s="26" t="s">
        <v>7</v>
      </c>
      <c r="E409" s="26" t="s">
        <v>117</v>
      </c>
      <c r="F409" s="26"/>
      <c r="G409" s="100">
        <f t="shared" ref="G409:I410" si="33">G410</f>
        <v>12885.9</v>
      </c>
      <c r="H409" s="100">
        <f t="shared" si="33"/>
        <v>11943.2</v>
      </c>
      <c r="I409" s="100">
        <f t="shared" si="33"/>
        <v>11339.6</v>
      </c>
      <c r="J409" s="11"/>
      <c r="K409" s="11"/>
      <c r="L409" s="11"/>
      <c r="M409" s="11"/>
      <c r="N409" s="11"/>
      <c r="O409" s="11"/>
      <c r="P409" s="1"/>
      <c r="Q409" s="1"/>
      <c r="R409" s="1"/>
      <c r="S409" s="1"/>
      <c r="T409" s="1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s="5" customFormat="1" ht="16.5" customHeight="1" x14ac:dyDescent="0.3">
      <c r="A410" s="48" t="s">
        <v>188</v>
      </c>
      <c r="B410" s="26" t="s">
        <v>35</v>
      </c>
      <c r="C410" s="26" t="s">
        <v>16</v>
      </c>
      <c r="D410" s="26" t="s">
        <v>7</v>
      </c>
      <c r="E410" s="26" t="s">
        <v>261</v>
      </c>
      <c r="F410" s="26"/>
      <c r="G410" s="100">
        <f t="shared" si="33"/>
        <v>12885.9</v>
      </c>
      <c r="H410" s="100">
        <f t="shared" si="33"/>
        <v>11943.2</v>
      </c>
      <c r="I410" s="100">
        <f t="shared" si="33"/>
        <v>11339.6</v>
      </c>
      <c r="J410" s="11"/>
      <c r="K410" s="11" t="e">
        <f>H17+H21+H43+H44+H46+H53+H58+H59+H66+H70+H82+H89+H91+H96+H105+H110+H117+H122+H136+H137+H151+H153+H160+H202+#REF!+#REF!+#REF!+H223+H229+H233+H241+H243+#REF!+H248+H252+H263+H267+H268+H278+H280+H292+H294+H298+H303+H310+#REF!+H342+H344+H348+#REF!+H366+H367+H372+H405+46.472</f>
        <v>#REF!</v>
      </c>
      <c r="L410" s="11" t="e">
        <f>I17+I21+I43+I44+I46+I53+I58+I59+I66+I70+I82+I89+I91+I96+I105+I110+I117+I122+I136+I137+I151+I153+I160+I202+#REF!+#REF!+#REF!+I223+I229+I233+I241+I243+#REF!+I248+I252+I263+I267+I268+I278+I280+I292+I294+I298+I303+I310+#REF!+I342+I344+I348+#REF!+I366+I367+I372+I405+45.169</f>
        <v>#REF!</v>
      </c>
      <c r="M410" s="11"/>
      <c r="N410" s="11"/>
      <c r="O410" s="11"/>
      <c r="P410" s="1"/>
      <c r="Q410" s="1"/>
      <c r="R410" s="1"/>
      <c r="S410" s="1"/>
      <c r="T410" s="1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s="5" customFormat="1" ht="16.5" customHeight="1" x14ac:dyDescent="0.3">
      <c r="A411" s="48" t="s">
        <v>91</v>
      </c>
      <c r="B411" s="26" t="s">
        <v>35</v>
      </c>
      <c r="C411" s="26" t="s">
        <v>16</v>
      </c>
      <c r="D411" s="26" t="s">
        <v>7</v>
      </c>
      <c r="E411" s="26" t="s">
        <v>261</v>
      </c>
      <c r="F411" s="26" t="s">
        <v>90</v>
      </c>
      <c r="G411" s="100">
        <v>12885.9</v>
      </c>
      <c r="H411" s="100">
        <v>11943.2</v>
      </c>
      <c r="I411" s="100">
        <v>11339.6</v>
      </c>
      <c r="J411" s="11"/>
      <c r="K411" s="11">
        <f>H26+H27+H29+H34+H48+H50+H61+H78+H139+H143+H162+H166+H168+H170+H172+H174+H178+H180+H184+H190+H209+H211+H213+H216+H237+H321+H325+H327+H328+H369+H383+H394+H410-46.472+H87</f>
        <v>127749.06800000001</v>
      </c>
      <c r="L411" s="11">
        <f>I26+I27+I29+I34+I48+I50+I61+I78+I139+I143+I162+I166+I168+I170+I172+I174+I178+I180+I184+I190+I209+I211+I213+I216+I237+I321+I325+I327+I328+I369+I383+I394+I410+I87-45.169</f>
        <v>126013.67100000002</v>
      </c>
      <c r="M411" s="11"/>
      <c r="N411" s="11"/>
      <c r="O411" s="11"/>
      <c r="P411" s="1"/>
      <c r="Q411" s="1"/>
      <c r="R411" s="1"/>
      <c r="S411" s="1"/>
      <c r="T411" s="1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ht="12.75" customHeight="1" x14ac:dyDescent="0.3">
      <c r="A412" s="65"/>
      <c r="B412" s="26"/>
      <c r="C412" s="26"/>
      <c r="D412" s="26"/>
      <c r="E412" s="26"/>
      <c r="F412" s="26"/>
      <c r="G412" s="100"/>
      <c r="H412" s="100"/>
      <c r="I412" s="100"/>
      <c r="J412" s="12"/>
      <c r="K412" s="12"/>
      <c r="L412" s="12"/>
      <c r="M412" s="12"/>
      <c r="N412" s="12"/>
      <c r="O412" s="12"/>
      <c r="P412" s="2"/>
      <c r="Q412" s="2"/>
      <c r="R412" s="2"/>
      <c r="S412" s="2"/>
      <c r="T412" s="2"/>
    </row>
    <row r="413" spans="1:35" ht="14.4" customHeight="1" x14ac:dyDescent="0.3">
      <c r="A413" s="83" t="s">
        <v>36</v>
      </c>
      <c r="B413" s="26"/>
      <c r="C413" s="26"/>
      <c r="D413" s="26"/>
      <c r="E413" s="100"/>
      <c r="F413" s="100"/>
      <c r="G413" s="95">
        <f>G11+G345+G360</f>
        <v>532917.3600000001</v>
      </c>
      <c r="H413" s="95">
        <f>H11+H345+H360</f>
        <v>278293.34000000003</v>
      </c>
      <c r="I413" s="95">
        <f>I11+I345+I360</f>
        <v>277721.83999999997</v>
      </c>
      <c r="J413" s="88" t="e">
        <f>G17+G22+G23+G38+G43+G44+G46+G54+G58+G59+G66+G70+G82+G89+G90+G96+G105+G110+G117+G122+G136+G137+G151+G153+G160+G188+G202+#REF!+#REF!+#REF!+G223+G229+G233+G241+G243+#REF!+G248+G252+G263+G267+G268+G278+G280+G292+G294+G298+G303+G310+#REF!++G344+G349+G350+G352+G353+#REF!+G366+G367+G371+G383+G405</f>
        <v>#REF!</v>
      </c>
      <c r="K413" s="88" t="e">
        <f>H17+H22+H23+H38+H43+H44+H46+H54+H58+H59+H66+H70+H82+H89+H90+H96+H105+H110+H117+H122+H136+H137+H151+H153+H160+H188+H202+#REF!+#REF!+#REF!+H223+H229+H233+H241+H243+#REF!+H248+H252+H263+H267+H268+H278+H280+H292+H294+H298+H303+H310+#REF!++H344+H349+H350+H352+H353+#REF!+H366+H367+H371+H383+H405</f>
        <v>#REF!</v>
      </c>
      <c r="L413" s="88" t="e">
        <f>I17+I22+I23+I38+I43+I44+I46+I54+I58+I59+I66+I70+I82+I89+I90+I96+I105+I110+I117+I122+I136+I137+I151+I153+I160+I188+I202+#REF!+#REF!+#REF!+I223+I229+I233+I241+I243+#REF!+I248+I252+I263+I267+I268+I278+I280+I292+I294+I298+I303+I310+#REF!++I344+I349+I350+I352+I353+#REF!+I366+I367+I371+I383+I405</f>
        <v>#REF!</v>
      </c>
      <c r="M413" s="12"/>
      <c r="N413" s="12"/>
      <c r="O413" s="12"/>
      <c r="P413" s="2"/>
      <c r="Q413" s="2"/>
      <c r="R413" s="2"/>
      <c r="S413" s="2"/>
      <c r="T413" s="2"/>
    </row>
    <row r="414" spans="1:35" ht="14.4" customHeight="1" x14ac:dyDescent="0.3">
      <c r="A414" s="103"/>
      <c r="B414" s="26"/>
      <c r="C414" s="26"/>
      <c r="D414" s="26"/>
      <c r="E414" s="100"/>
      <c r="F414" s="100"/>
      <c r="G414" s="95"/>
      <c r="H414" s="95"/>
      <c r="I414" s="95"/>
      <c r="J414" s="88">
        <f>G29+G34+G48+G50+G52+G61+G78+G87+G128+G143+G145+G162+G166+G168+G170+G172+G174+G178+G180+G182+G184+G186+G190+G192+G209+G211+G213+G216+G227+G237+G239+G288+G292+G321+G325+G327+G328+G369+G383+G394+G411-34.2-46.5</f>
        <v>194139.56</v>
      </c>
      <c r="K414" s="12"/>
      <c r="L414" s="12"/>
      <c r="M414" s="12"/>
      <c r="N414" s="12"/>
      <c r="O414" s="12"/>
      <c r="P414" s="2"/>
      <c r="Q414" s="2"/>
      <c r="R414" s="2"/>
      <c r="S414" s="2"/>
      <c r="T414" s="2"/>
    </row>
    <row r="415" spans="1:35" ht="17.25" customHeight="1" x14ac:dyDescent="0.3">
      <c r="A415" s="103"/>
      <c r="B415" s="104"/>
      <c r="C415" s="104"/>
      <c r="D415" s="104"/>
      <c r="E415" s="104"/>
      <c r="F415" s="104"/>
      <c r="G415" s="105"/>
      <c r="H415" s="106"/>
      <c r="I415" s="106"/>
      <c r="J415" s="12"/>
      <c r="K415" s="12"/>
      <c r="L415" s="12"/>
      <c r="M415" s="12"/>
      <c r="N415" s="12"/>
      <c r="O415" s="12"/>
      <c r="P415" s="2"/>
      <c r="Q415" s="2"/>
      <c r="R415" s="2"/>
      <c r="S415" s="2"/>
      <c r="T415" s="2"/>
    </row>
    <row r="416" spans="1:35" ht="14.4" customHeight="1" x14ac:dyDescent="0.3">
      <c r="A416" s="103" t="s">
        <v>48</v>
      </c>
      <c r="B416" s="104"/>
      <c r="C416" s="104"/>
      <c r="D416" s="104"/>
      <c r="E416" s="104"/>
      <c r="F416" s="104"/>
      <c r="G416" s="105">
        <f>G310+G325+G327+G315</f>
        <v>7165</v>
      </c>
      <c r="H416" s="105">
        <f>H310+H325+H327+H315</f>
        <v>7115</v>
      </c>
      <c r="I416" s="105">
        <f>I310+I325+I327+I315</f>
        <v>7115</v>
      </c>
      <c r="J416" s="12"/>
      <c r="K416" s="12"/>
      <c r="L416" s="12"/>
      <c r="M416" s="12"/>
      <c r="N416" s="12"/>
      <c r="O416" s="12"/>
      <c r="P416" s="2"/>
      <c r="Q416" s="2"/>
      <c r="R416" s="2"/>
      <c r="S416" s="2"/>
      <c r="T416" s="2"/>
    </row>
    <row r="417" spans="1:20" ht="26.25" customHeight="1" x14ac:dyDescent="0.3">
      <c r="A417" s="103" t="s">
        <v>138</v>
      </c>
      <c r="B417" s="104"/>
      <c r="C417" s="104"/>
      <c r="D417" s="104"/>
      <c r="E417" s="104"/>
      <c r="F417" s="104"/>
      <c r="G417" s="107" t="e">
        <f>G25+G28+G33+G47+G49+G51+G86+G127+G138+#REF!+G142+G144+G161+G165+G167+G169+G171+G173+G177+G179+G181+G189+G207+G214+G226+G236+G238+G287+G320+#REF!+G324+G326+G368+G382+G392+G410+G60+G73-47.27+G293+#REF!+#REF!+#REF!+#REF!+G183+#REF!</f>
        <v>#REF!</v>
      </c>
      <c r="H417" s="107" t="e">
        <f>H25+H28+H33+H47+H49+H51+H86+H127+H138+#REF!+H142+H144+H161+H165+H167+H169+H171+H173+H177+H179+H181+H189+H207+H214+H226+H236+H238+H287+H320+#REF!+H324+H326+H368+H382+H392+H410+H60+H73-44.26+H293+#REF!+#REF!+#REF!+#REF!+H183+#REF!</f>
        <v>#REF!</v>
      </c>
      <c r="I417" s="107" t="e">
        <f>I25+I28+I33+I47+I49+I51+I86+I127+I138+#REF!+I142+I144+I161+I165+I167+I169+I171+I173+I177+I179+I181+I189+I207+I214+I226+I236+I238+I287+I320+#REF!+I324+I326+I368+I382+I392+I410+I60+I73-45.5+I293+#REF!+#REF!+#REF!+#REF!+I183+#REF!</f>
        <v>#REF!</v>
      </c>
      <c r="J417" s="12"/>
      <c r="K417" s="12"/>
      <c r="L417" s="12"/>
      <c r="M417" s="12"/>
      <c r="N417" s="12"/>
      <c r="O417" s="12"/>
      <c r="P417" s="2"/>
      <c r="Q417" s="2"/>
      <c r="R417" s="2"/>
      <c r="S417" s="2"/>
      <c r="T417" s="2"/>
    </row>
    <row r="418" spans="1:20" ht="18.75" customHeight="1" x14ac:dyDescent="0.3">
      <c r="A418" s="108" t="s">
        <v>313</v>
      </c>
      <c r="B418" s="104"/>
      <c r="C418" s="104"/>
      <c r="D418" s="104"/>
      <c r="E418" s="104"/>
      <c r="F418" s="104"/>
      <c r="G418" s="105" t="e">
        <f>G15+G21+G36+G42+G53+G57+G64+G67+G81+G88+G90+G95+G109+G116+#REF!+G119+G134+#REF!+G150+G152+G158+#REF!+G187+G201+#REF!+#REF!+#REF!+G221+G228+G231+G240+G242++#REF!+G246+G249+G264+G260+G277+G279+G291+G295+G301+G309+#REF!+G330+G348+G365+G370+G385+G400+G356+46.472</f>
        <v>#REF!</v>
      </c>
      <c r="H418" s="105" t="e">
        <f>H15+H21+H36+H42+H53+H57+H64+H67+H81+H88+H90+H95+H109+H116+#REF!+H119+H134+#REF!+H150+H152+H158+#REF!+H187+H201+#REF!+#REF!+#REF!+H221+H228+H231+H240+H242++#REF!+H246+H249+H264+H260+H277+H279+H291+H295+H301+H309+#REF!+H330+H348+H365+H370+H385+H400+H356+44.26</f>
        <v>#REF!</v>
      </c>
      <c r="I418" s="105" t="e">
        <f>I15+I21+I36+I42+I53+I57+I64+I67+I81+I88+I90+I95+I109+I116+#REF!+I119+I134+#REF!+I150+I152+I158+#REF!+I187+I201+#REF!+#REF!+#REF!+I221+I228+I231+I240+I242++#REF!+I246+I249+I264+I260+I277+I279+I291+I295+I301+I309+#REF!+I330+I348+I365+I370+I385+I400+I356+45.5</f>
        <v>#REF!</v>
      </c>
      <c r="J418" s="12"/>
      <c r="K418" s="12"/>
      <c r="L418" s="12"/>
      <c r="M418" s="12"/>
      <c r="N418" s="12"/>
      <c r="O418" s="12"/>
      <c r="P418" s="2"/>
      <c r="Q418" s="2"/>
      <c r="R418" s="2"/>
      <c r="S418" s="2"/>
      <c r="T418" s="2"/>
    </row>
    <row r="419" spans="1:20" ht="14.4" customHeight="1" x14ac:dyDescent="0.3">
      <c r="A419" s="103"/>
      <c r="B419" s="104"/>
      <c r="C419" s="104"/>
      <c r="D419" s="104"/>
      <c r="E419" s="104"/>
      <c r="F419" s="104"/>
      <c r="G419" s="105"/>
      <c r="H419" s="105"/>
      <c r="I419" s="105"/>
      <c r="J419" s="12"/>
      <c r="K419" s="12"/>
      <c r="L419" s="12"/>
      <c r="M419" s="12"/>
      <c r="N419" s="12"/>
      <c r="O419" s="12"/>
      <c r="P419" s="2"/>
      <c r="Q419" s="2"/>
      <c r="R419" s="2"/>
      <c r="S419" s="2"/>
      <c r="T419" s="2"/>
    </row>
    <row r="420" spans="1:20" ht="14.4" customHeight="1" x14ac:dyDescent="0.3">
      <c r="A420" s="103"/>
      <c r="B420" s="104"/>
      <c r="C420" s="104"/>
      <c r="D420" s="104"/>
      <c r="E420" s="104"/>
      <c r="F420" s="104"/>
      <c r="G420" s="109"/>
      <c r="H420" s="106"/>
      <c r="I420" s="106"/>
      <c r="J420" s="12"/>
      <c r="K420" s="12"/>
      <c r="L420" s="12"/>
      <c r="M420" s="12"/>
      <c r="N420" s="12"/>
      <c r="O420" s="12"/>
      <c r="P420" s="2"/>
      <c r="Q420" s="2"/>
      <c r="R420" s="2"/>
      <c r="S420" s="2"/>
      <c r="T420" s="2"/>
    </row>
    <row r="421" spans="1:20" ht="14.4" customHeight="1" x14ac:dyDescent="0.3">
      <c r="A421" s="103"/>
      <c r="B421" s="104"/>
      <c r="C421" s="104"/>
      <c r="D421" s="104"/>
      <c r="E421" s="104"/>
      <c r="F421" s="104"/>
      <c r="G421" s="110" t="e">
        <f>G417+G418</f>
        <v>#REF!</v>
      </c>
      <c r="H421" s="110" t="e">
        <f>H417+H418</f>
        <v>#REF!</v>
      </c>
      <c r="I421" s="110" t="e">
        <f>I417+I418</f>
        <v>#REF!</v>
      </c>
      <c r="J421" s="12"/>
      <c r="K421" s="12"/>
      <c r="L421" s="12"/>
      <c r="M421" s="12"/>
      <c r="N421" s="12"/>
      <c r="O421" s="12"/>
      <c r="P421" s="2"/>
      <c r="Q421" s="2"/>
      <c r="R421" s="2"/>
      <c r="S421" s="2"/>
      <c r="T421" s="2"/>
    </row>
    <row r="422" spans="1:20" ht="14.4" customHeight="1" x14ac:dyDescent="0.3">
      <c r="A422" s="103"/>
      <c r="B422" s="104"/>
      <c r="C422" s="104"/>
      <c r="D422" s="104"/>
      <c r="E422" s="104"/>
      <c r="F422" s="104"/>
      <c r="G422" s="110"/>
      <c r="H422" s="106"/>
      <c r="I422" s="106"/>
      <c r="J422" s="12"/>
      <c r="K422" s="12"/>
      <c r="L422" s="12"/>
      <c r="M422" s="12"/>
      <c r="N422" s="12"/>
      <c r="O422" s="12"/>
      <c r="P422" s="2"/>
      <c r="Q422" s="2"/>
      <c r="R422" s="2"/>
      <c r="S422" s="2"/>
      <c r="T422" s="2"/>
    </row>
    <row r="423" spans="1:20" ht="14.4" customHeight="1" x14ac:dyDescent="0.3">
      <c r="A423" s="103"/>
      <c r="B423" s="104"/>
      <c r="C423" s="104"/>
      <c r="D423" s="104"/>
      <c r="E423" s="104"/>
      <c r="F423" s="104"/>
      <c r="G423" s="110" t="e">
        <f>G413-G421</f>
        <v>#REF!</v>
      </c>
      <c r="H423" s="110" t="e">
        <f>H413-H421</f>
        <v>#REF!</v>
      </c>
      <c r="I423" s="110" t="e">
        <f>I413-I421</f>
        <v>#REF!</v>
      </c>
      <c r="J423" s="12"/>
      <c r="K423" s="12"/>
      <c r="L423" s="12"/>
      <c r="M423" s="12"/>
      <c r="N423" s="12"/>
      <c r="O423" s="12"/>
      <c r="P423" s="2"/>
      <c r="Q423" s="2"/>
      <c r="R423" s="2"/>
      <c r="S423" s="2"/>
      <c r="T423" s="2"/>
    </row>
    <row r="424" spans="1:20" ht="14.4" customHeight="1" x14ac:dyDescent="0.3">
      <c r="A424" s="103"/>
      <c r="B424" s="104"/>
      <c r="C424" s="104"/>
      <c r="D424" s="104"/>
      <c r="E424" s="104"/>
      <c r="F424" s="104"/>
      <c r="G424" s="110"/>
      <c r="H424" s="106"/>
      <c r="I424" s="106"/>
      <c r="J424" s="12"/>
      <c r="K424" s="12"/>
      <c r="L424" s="12"/>
      <c r="M424" s="12"/>
      <c r="N424" s="12"/>
      <c r="O424" s="12"/>
      <c r="P424" s="2"/>
      <c r="Q424" s="2"/>
      <c r="R424" s="2"/>
      <c r="S424" s="2"/>
      <c r="T424" s="2"/>
    </row>
    <row r="425" spans="1:20" ht="14.4" customHeight="1" x14ac:dyDescent="0.3">
      <c r="A425" s="103"/>
      <c r="B425" s="104"/>
      <c r="C425" s="104"/>
      <c r="D425" s="104"/>
      <c r="E425" s="104"/>
      <c r="F425" s="104"/>
      <c r="G425" s="110"/>
      <c r="H425" s="106"/>
      <c r="I425" s="106"/>
      <c r="J425" s="12"/>
      <c r="K425" s="12"/>
      <c r="L425" s="12"/>
      <c r="M425" s="12"/>
      <c r="N425" s="12"/>
      <c r="O425" s="12"/>
      <c r="P425" s="2"/>
      <c r="Q425" s="2"/>
      <c r="R425" s="2"/>
      <c r="S425" s="2"/>
      <c r="T425" s="2"/>
    </row>
    <row r="426" spans="1:20" ht="14.4" customHeight="1" x14ac:dyDescent="0.3">
      <c r="A426" s="103"/>
      <c r="B426" s="104"/>
      <c r="C426" s="104"/>
      <c r="D426" s="104"/>
      <c r="E426" s="104"/>
      <c r="F426" s="104"/>
      <c r="G426" s="110"/>
      <c r="H426" s="106"/>
      <c r="I426" s="106"/>
      <c r="J426" s="12"/>
      <c r="K426" s="12"/>
      <c r="L426" s="12"/>
      <c r="M426" s="12"/>
      <c r="N426" s="12"/>
      <c r="O426" s="12"/>
      <c r="P426" s="2"/>
      <c r="Q426" s="2"/>
      <c r="R426" s="2"/>
      <c r="S426" s="2"/>
      <c r="T426" s="2"/>
    </row>
    <row r="427" spans="1:20" ht="14.4" customHeight="1" x14ac:dyDescent="0.3">
      <c r="A427" s="103"/>
      <c r="B427" s="104"/>
      <c r="C427" s="104"/>
      <c r="D427" s="104"/>
      <c r="E427" s="104"/>
      <c r="F427" s="104"/>
      <c r="G427" s="110"/>
      <c r="H427" s="106"/>
      <c r="I427" s="106"/>
      <c r="J427" s="12"/>
      <c r="K427" s="12"/>
      <c r="L427" s="12"/>
      <c r="M427" s="12"/>
      <c r="N427" s="12"/>
      <c r="O427" s="12"/>
      <c r="P427" s="2"/>
      <c r="Q427" s="2"/>
      <c r="R427" s="2"/>
      <c r="S427" s="2"/>
      <c r="T427" s="2"/>
    </row>
    <row r="428" spans="1:20" ht="14.4" customHeight="1" x14ac:dyDescent="0.3">
      <c r="A428" s="103"/>
      <c r="B428" s="104"/>
      <c r="C428" s="104"/>
      <c r="D428" s="104"/>
      <c r="E428" s="104"/>
      <c r="F428" s="104"/>
      <c r="G428" s="110"/>
      <c r="H428" s="106"/>
      <c r="I428" s="106"/>
      <c r="J428" s="12"/>
      <c r="K428" s="12"/>
      <c r="L428" s="12"/>
      <c r="M428" s="12"/>
      <c r="N428" s="12"/>
      <c r="O428" s="12"/>
      <c r="P428" s="2"/>
      <c r="Q428" s="2"/>
      <c r="R428" s="2"/>
      <c r="S428" s="2"/>
      <c r="T428" s="2"/>
    </row>
    <row r="429" spans="1:20" ht="14.4" customHeight="1" x14ac:dyDescent="0.3">
      <c r="A429" s="103"/>
      <c r="B429" s="104"/>
      <c r="C429" s="104"/>
      <c r="D429" s="104"/>
      <c r="E429" s="104"/>
      <c r="F429" s="104"/>
      <c r="G429" s="110"/>
      <c r="H429" s="106"/>
      <c r="I429" s="106"/>
      <c r="J429" s="12"/>
      <c r="K429" s="12"/>
      <c r="L429" s="12"/>
      <c r="M429" s="12"/>
      <c r="N429" s="12"/>
      <c r="O429" s="12"/>
      <c r="P429" s="2"/>
      <c r="Q429" s="2"/>
      <c r="R429" s="2"/>
      <c r="S429" s="2"/>
      <c r="T429" s="2"/>
    </row>
    <row r="430" spans="1:20" ht="14.4" customHeight="1" x14ac:dyDescent="0.3">
      <c r="A430" s="103"/>
      <c r="B430" s="104"/>
      <c r="C430" s="104"/>
      <c r="D430" s="104"/>
      <c r="E430" s="104"/>
      <c r="F430" s="104"/>
      <c r="G430" s="110"/>
      <c r="H430" s="106"/>
      <c r="I430" s="106"/>
      <c r="J430" s="12"/>
      <c r="K430" s="12"/>
      <c r="L430" s="12"/>
      <c r="M430" s="12"/>
      <c r="N430" s="12"/>
      <c r="O430" s="12"/>
      <c r="P430" s="2"/>
      <c r="Q430" s="2"/>
      <c r="R430" s="2"/>
      <c r="S430" s="2"/>
      <c r="T430" s="2"/>
    </row>
    <row r="431" spans="1:20" ht="14.4" customHeight="1" x14ac:dyDescent="0.3">
      <c r="A431" s="103"/>
      <c r="B431" s="104"/>
      <c r="C431" s="104"/>
      <c r="D431" s="104"/>
      <c r="E431" s="104"/>
      <c r="F431" s="104"/>
      <c r="G431" s="110"/>
      <c r="H431" s="106"/>
      <c r="I431" s="106"/>
      <c r="J431" s="12"/>
      <c r="K431" s="12"/>
      <c r="L431" s="12"/>
      <c r="M431" s="12"/>
      <c r="N431" s="12"/>
      <c r="O431" s="12"/>
      <c r="P431" s="2"/>
      <c r="Q431" s="2"/>
      <c r="R431" s="2"/>
      <c r="S431" s="2"/>
      <c r="T431" s="2"/>
    </row>
    <row r="432" spans="1:20" ht="14.4" customHeight="1" x14ac:dyDescent="0.3">
      <c r="A432" s="103"/>
      <c r="B432" s="104"/>
      <c r="C432" s="104"/>
      <c r="D432" s="104"/>
      <c r="E432" s="104"/>
      <c r="F432" s="104"/>
      <c r="G432" s="110"/>
      <c r="H432" s="106"/>
      <c r="I432" s="106"/>
      <c r="J432" s="12"/>
      <c r="K432" s="12"/>
      <c r="L432" s="12"/>
      <c r="M432" s="12"/>
      <c r="N432" s="12"/>
      <c r="O432" s="12"/>
      <c r="P432" s="2"/>
      <c r="Q432" s="2"/>
      <c r="R432" s="2"/>
      <c r="S432" s="2"/>
      <c r="T432" s="2"/>
    </row>
    <row r="433" spans="1:20" ht="14.4" customHeight="1" x14ac:dyDescent="0.3">
      <c r="A433" s="103"/>
      <c r="B433" s="104"/>
      <c r="C433" s="104"/>
      <c r="D433" s="104"/>
      <c r="E433" s="104"/>
      <c r="F433" s="104"/>
      <c r="G433" s="110"/>
      <c r="H433" s="106"/>
      <c r="I433" s="106"/>
      <c r="J433" s="12"/>
      <c r="K433" s="12"/>
      <c r="L433" s="12"/>
      <c r="M433" s="12"/>
      <c r="N433" s="12"/>
      <c r="O433" s="12"/>
      <c r="P433" s="2"/>
      <c r="Q433" s="2"/>
      <c r="R433" s="2"/>
      <c r="S433" s="2"/>
      <c r="T433" s="2"/>
    </row>
    <row r="434" spans="1:20" ht="14.4" customHeight="1" x14ac:dyDescent="0.3">
      <c r="A434" s="103"/>
      <c r="B434" s="104"/>
      <c r="C434" s="104"/>
      <c r="D434" s="104"/>
      <c r="E434" s="104"/>
      <c r="F434" s="104"/>
      <c r="G434" s="110"/>
      <c r="H434" s="106"/>
      <c r="I434" s="106"/>
      <c r="J434" s="12"/>
      <c r="K434" s="12"/>
      <c r="L434" s="12"/>
      <c r="M434" s="12"/>
      <c r="N434" s="12"/>
      <c r="O434" s="12"/>
      <c r="P434" s="2"/>
      <c r="Q434" s="2"/>
      <c r="R434" s="2"/>
      <c r="S434" s="2"/>
      <c r="T434" s="2"/>
    </row>
    <row r="435" spans="1:20" ht="14.4" customHeight="1" x14ac:dyDescent="0.3">
      <c r="A435" s="103"/>
      <c r="B435" s="104"/>
      <c r="C435" s="104"/>
      <c r="D435" s="104"/>
      <c r="E435" s="104"/>
      <c r="F435" s="104"/>
      <c r="G435" s="110"/>
      <c r="H435" s="106"/>
      <c r="I435" s="106"/>
      <c r="J435" s="12"/>
      <c r="K435" s="12"/>
      <c r="L435" s="12"/>
      <c r="M435" s="12"/>
      <c r="N435" s="12"/>
      <c r="O435" s="12"/>
      <c r="P435" s="2"/>
      <c r="Q435" s="2"/>
      <c r="R435" s="2"/>
      <c r="S435" s="2"/>
      <c r="T435" s="2"/>
    </row>
    <row r="436" spans="1:20" ht="14.4" customHeight="1" x14ac:dyDescent="0.3">
      <c r="A436" s="103"/>
      <c r="B436" s="104"/>
      <c r="C436" s="104"/>
      <c r="D436" s="104"/>
      <c r="E436" s="104"/>
      <c r="F436" s="104"/>
      <c r="G436" s="110"/>
      <c r="H436" s="106"/>
      <c r="I436" s="106"/>
      <c r="J436" s="12"/>
      <c r="K436" s="12"/>
      <c r="L436" s="12"/>
      <c r="M436" s="12"/>
      <c r="N436" s="12"/>
      <c r="O436" s="12"/>
      <c r="P436" s="2"/>
      <c r="Q436" s="2"/>
      <c r="R436" s="2"/>
      <c r="S436" s="2"/>
      <c r="T436" s="2"/>
    </row>
    <row r="437" spans="1:20" ht="14.4" customHeight="1" x14ac:dyDescent="0.3">
      <c r="A437" s="103"/>
      <c r="B437" s="104"/>
      <c r="C437" s="104"/>
      <c r="D437" s="104"/>
      <c r="E437" s="104"/>
      <c r="F437" s="104"/>
      <c r="G437" s="110"/>
      <c r="H437" s="106"/>
      <c r="I437" s="106"/>
      <c r="J437" s="12"/>
      <c r="K437" s="12"/>
      <c r="L437" s="12"/>
      <c r="M437" s="12"/>
      <c r="N437" s="12"/>
      <c r="O437" s="12"/>
      <c r="P437" s="2"/>
      <c r="Q437" s="2"/>
      <c r="R437" s="2"/>
      <c r="S437" s="2"/>
      <c r="T437" s="2"/>
    </row>
    <row r="438" spans="1:20" ht="14.4" customHeight="1" x14ac:dyDescent="0.3">
      <c r="A438" s="103"/>
      <c r="B438" s="104"/>
      <c r="C438" s="104"/>
      <c r="D438" s="104"/>
      <c r="E438" s="104"/>
      <c r="F438" s="104"/>
      <c r="G438" s="110"/>
      <c r="H438" s="106"/>
      <c r="I438" s="106"/>
      <c r="J438" s="12"/>
      <c r="K438" s="12"/>
      <c r="L438" s="12"/>
      <c r="M438" s="12"/>
      <c r="N438" s="12"/>
      <c r="O438" s="12"/>
      <c r="P438" s="2"/>
      <c r="Q438" s="2"/>
      <c r="R438" s="2"/>
      <c r="S438" s="2"/>
      <c r="T438" s="2"/>
    </row>
    <row r="439" spans="1:20" ht="14.4" customHeight="1" x14ac:dyDescent="0.3">
      <c r="A439" s="103"/>
      <c r="B439" s="104"/>
      <c r="C439" s="104"/>
      <c r="D439" s="104"/>
      <c r="E439" s="104"/>
      <c r="F439" s="104"/>
      <c r="G439" s="110"/>
      <c r="H439" s="106"/>
      <c r="I439" s="106"/>
      <c r="J439" s="12"/>
      <c r="K439" s="12"/>
      <c r="L439" s="12"/>
      <c r="M439" s="12"/>
      <c r="N439" s="12"/>
      <c r="O439" s="12"/>
      <c r="P439" s="2"/>
      <c r="Q439" s="2"/>
      <c r="R439" s="2"/>
      <c r="S439" s="2"/>
      <c r="T439" s="2"/>
    </row>
    <row r="440" spans="1:20" ht="14.4" customHeight="1" x14ac:dyDescent="0.3">
      <c r="A440" s="103"/>
      <c r="B440" s="104"/>
      <c r="C440" s="104"/>
      <c r="D440" s="104"/>
      <c r="E440" s="104"/>
      <c r="F440" s="104"/>
      <c r="G440" s="110"/>
      <c r="H440" s="106"/>
      <c r="I440" s="106"/>
      <c r="J440" s="12"/>
      <c r="K440" s="12"/>
      <c r="L440" s="12"/>
      <c r="M440" s="12"/>
      <c r="N440" s="12"/>
      <c r="O440" s="12"/>
      <c r="P440" s="2"/>
      <c r="Q440" s="2"/>
      <c r="R440" s="2"/>
      <c r="S440" s="2"/>
      <c r="T440" s="2"/>
    </row>
    <row r="441" spans="1:20" ht="14.4" customHeight="1" x14ac:dyDescent="0.3">
      <c r="A441" s="103"/>
      <c r="B441" s="104"/>
      <c r="C441" s="104"/>
      <c r="D441" s="104"/>
      <c r="E441" s="104"/>
      <c r="F441" s="104"/>
      <c r="G441" s="110"/>
      <c r="H441" s="106"/>
      <c r="I441" s="106"/>
      <c r="J441" s="12"/>
      <c r="K441" s="12"/>
      <c r="L441" s="12"/>
      <c r="M441" s="12"/>
      <c r="N441" s="12"/>
      <c r="O441" s="12"/>
      <c r="P441" s="2"/>
      <c r="Q441" s="2"/>
      <c r="R441" s="2"/>
      <c r="S441" s="2"/>
      <c r="T441" s="2"/>
    </row>
    <row r="442" spans="1:20" ht="14.4" customHeight="1" x14ac:dyDescent="0.3">
      <c r="A442" s="103"/>
      <c r="B442" s="104"/>
      <c r="C442" s="104"/>
      <c r="D442" s="104"/>
      <c r="E442" s="104"/>
      <c r="F442" s="104"/>
      <c r="G442" s="110"/>
      <c r="H442" s="106"/>
      <c r="I442" s="106"/>
      <c r="J442" s="12"/>
      <c r="K442" s="12"/>
      <c r="L442" s="12"/>
      <c r="M442" s="12"/>
      <c r="N442" s="12"/>
      <c r="O442" s="12"/>
      <c r="P442" s="2"/>
      <c r="Q442" s="2"/>
      <c r="R442" s="2"/>
      <c r="S442" s="2"/>
      <c r="T442" s="2"/>
    </row>
    <row r="443" spans="1:20" ht="14.4" customHeight="1" x14ac:dyDescent="0.3">
      <c r="A443" s="103"/>
      <c r="B443" s="104"/>
      <c r="C443" s="104"/>
      <c r="D443" s="104"/>
      <c r="E443" s="104"/>
      <c r="F443" s="104"/>
      <c r="G443" s="110"/>
      <c r="H443" s="106"/>
      <c r="I443" s="106"/>
      <c r="J443" s="12"/>
      <c r="K443" s="12"/>
      <c r="L443" s="12"/>
      <c r="M443" s="12"/>
      <c r="N443" s="12"/>
      <c r="O443" s="12"/>
      <c r="P443" s="2"/>
      <c r="Q443" s="2"/>
      <c r="R443" s="2"/>
      <c r="S443" s="2"/>
      <c r="T443" s="2"/>
    </row>
    <row r="444" spans="1:20" ht="14.4" customHeight="1" x14ac:dyDescent="0.3">
      <c r="A444" s="103"/>
      <c r="B444" s="104"/>
      <c r="C444" s="104"/>
      <c r="D444" s="104"/>
      <c r="E444" s="104"/>
      <c r="F444" s="104"/>
      <c r="G444" s="110"/>
      <c r="H444" s="106"/>
      <c r="I444" s="106"/>
      <c r="J444" s="12"/>
      <c r="K444" s="12"/>
      <c r="L444" s="12"/>
      <c r="M444" s="12"/>
      <c r="N444" s="12"/>
      <c r="O444" s="12"/>
      <c r="P444" s="2"/>
      <c r="Q444" s="2"/>
      <c r="R444" s="2"/>
      <c r="S444" s="2"/>
      <c r="T444" s="2"/>
    </row>
    <row r="445" spans="1:20" ht="14.4" customHeight="1" x14ac:dyDescent="0.3">
      <c r="A445" s="103"/>
      <c r="B445" s="104"/>
      <c r="C445" s="104"/>
      <c r="D445" s="104"/>
      <c r="E445" s="104"/>
      <c r="F445" s="104"/>
      <c r="G445" s="110"/>
      <c r="H445" s="106"/>
      <c r="I445" s="106"/>
      <c r="J445" s="12"/>
      <c r="K445" s="12"/>
      <c r="L445" s="12"/>
      <c r="M445" s="12"/>
      <c r="N445" s="12"/>
      <c r="O445" s="12"/>
      <c r="P445" s="2"/>
      <c r="Q445" s="2"/>
      <c r="R445" s="2"/>
      <c r="S445" s="2"/>
      <c r="T445" s="2"/>
    </row>
    <row r="446" spans="1:20" ht="14.4" customHeight="1" x14ac:dyDescent="0.3">
      <c r="A446" s="103"/>
      <c r="B446" s="104"/>
      <c r="C446" s="104"/>
      <c r="D446" s="104"/>
      <c r="E446" s="104"/>
      <c r="F446" s="104"/>
      <c r="G446" s="110"/>
      <c r="H446" s="106"/>
      <c r="I446" s="106"/>
      <c r="J446" s="12"/>
      <c r="K446" s="12"/>
      <c r="L446" s="12"/>
      <c r="M446" s="12"/>
      <c r="N446" s="12"/>
      <c r="O446" s="12"/>
      <c r="P446" s="2"/>
      <c r="Q446" s="2"/>
      <c r="R446" s="2"/>
      <c r="S446" s="2"/>
      <c r="T446" s="2"/>
    </row>
    <row r="447" spans="1:20" ht="14.4" customHeight="1" x14ac:dyDescent="0.3">
      <c r="A447" s="103"/>
      <c r="B447" s="104"/>
      <c r="C447" s="104"/>
      <c r="D447" s="104"/>
      <c r="E447" s="104"/>
      <c r="F447" s="104"/>
      <c r="G447" s="110"/>
      <c r="H447" s="106"/>
      <c r="I447" s="106"/>
      <c r="J447" s="12"/>
      <c r="K447" s="12"/>
      <c r="L447" s="12"/>
      <c r="M447" s="12"/>
      <c r="N447" s="12"/>
      <c r="O447" s="12"/>
      <c r="P447" s="2"/>
      <c r="Q447" s="2"/>
      <c r="R447" s="2"/>
      <c r="S447" s="2"/>
      <c r="T447" s="2"/>
    </row>
    <row r="448" spans="1:20" ht="14.4" customHeight="1" x14ac:dyDescent="0.3">
      <c r="A448" s="103"/>
      <c r="B448" s="104"/>
      <c r="C448" s="104"/>
      <c r="D448" s="104"/>
      <c r="E448" s="104"/>
      <c r="F448" s="104"/>
      <c r="G448" s="110"/>
      <c r="H448" s="106"/>
      <c r="I448" s="106"/>
      <c r="J448" s="12"/>
      <c r="K448" s="12"/>
      <c r="L448" s="12"/>
      <c r="M448" s="12"/>
      <c r="N448" s="12"/>
      <c r="O448" s="12"/>
      <c r="P448" s="2"/>
      <c r="Q448" s="2"/>
      <c r="R448" s="2"/>
      <c r="S448" s="2"/>
      <c r="T448" s="2"/>
    </row>
    <row r="449" spans="1:20" ht="14.4" customHeight="1" x14ac:dyDescent="0.3">
      <c r="A449" s="103"/>
      <c r="B449" s="104"/>
      <c r="C449" s="104"/>
      <c r="D449" s="104"/>
      <c r="E449" s="104"/>
      <c r="F449" s="104"/>
      <c r="G449" s="110"/>
      <c r="H449" s="106"/>
      <c r="I449" s="106"/>
      <c r="J449" s="12"/>
      <c r="K449" s="12"/>
      <c r="L449" s="12"/>
      <c r="M449" s="12"/>
      <c r="N449" s="12"/>
      <c r="O449" s="12"/>
      <c r="P449" s="2"/>
      <c r="Q449" s="2"/>
      <c r="R449" s="2"/>
      <c r="S449" s="2"/>
      <c r="T449" s="2"/>
    </row>
    <row r="450" spans="1:20" ht="14.4" customHeight="1" x14ac:dyDescent="0.3">
      <c r="A450" s="103"/>
      <c r="B450" s="104"/>
      <c r="C450" s="104"/>
      <c r="D450" s="104"/>
      <c r="E450" s="104"/>
      <c r="F450" s="104"/>
      <c r="G450" s="110"/>
      <c r="H450" s="106"/>
      <c r="I450" s="106"/>
      <c r="J450" s="12"/>
      <c r="K450" s="12"/>
      <c r="L450" s="12"/>
      <c r="M450" s="12"/>
      <c r="N450" s="12"/>
      <c r="O450" s="12"/>
      <c r="P450" s="2"/>
      <c r="Q450" s="2"/>
      <c r="R450" s="2"/>
      <c r="S450" s="2"/>
      <c r="T450" s="2"/>
    </row>
    <row r="451" spans="1:20" ht="14.4" customHeight="1" x14ac:dyDescent="0.3">
      <c r="A451" s="103"/>
      <c r="B451" s="104"/>
      <c r="C451" s="104"/>
      <c r="D451" s="104"/>
      <c r="E451" s="104"/>
      <c r="F451" s="104"/>
      <c r="G451" s="110"/>
      <c r="H451" s="106"/>
      <c r="I451" s="106"/>
      <c r="J451" s="12"/>
      <c r="K451" s="12"/>
      <c r="L451" s="12"/>
      <c r="M451" s="12"/>
      <c r="N451" s="12"/>
      <c r="O451" s="12"/>
      <c r="P451" s="2"/>
      <c r="Q451" s="2"/>
      <c r="R451" s="2"/>
      <c r="S451" s="2"/>
      <c r="T451" s="2"/>
    </row>
    <row r="452" spans="1:20" ht="14.4" customHeight="1" x14ac:dyDescent="0.3">
      <c r="A452" s="103"/>
      <c r="B452" s="104"/>
      <c r="C452" s="104"/>
      <c r="D452" s="104"/>
      <c r="E452" s="104"/>
      <c r="F452" s="104"/>
      <c r="G452" s="110"/>
      <c r="H452" s="106"/>
      <c r="I452" s="106"/>
      <c r="J452" s="12"/>
      <c r="K452" s="12"/>
      <c r="L452" s="12"/>
      <c r="M452" s="12"/>
      <c r="N452" s="12"/>
      <c r="O452" s="12"/>
      <c r="P452" s="2"/>
      <c r="Q452" s="2"/>
      <c r="R452" s="2"/>
      <c r="S452" s="2"/>
      <c r="T452" s="2"/>
    </row>
    <row r="453" spans="1:20" ht="14.4" customHeight="1" x14ac:dyDescent="0.3">
      <c r="A453" s="103"/>
      <c r="B453" s="104"/>
      <c r="C453" s="104"/>
      <c r="D453" s="104"/>
      <c r="E453" s="104"/>
      <c r="F453" s="104"/>
      <c r="G453" s="110"/>
      <c r="H453" s="106"/>
      <c r="I453" s="106"/>
      <c r="J453" s="12"/>
      <c r="K453" s="12"/>
      <c r="L453" s="12"/>
      <c r="M453" s="12"/>
      <c r="N453" s="12"/>
      <c r="O453" s="12"/>
      <c r="P453" s="2"/>
      <c r="Q453" s="2"/>
      <c r="R453" s="2"/>
      <c r="S453" s="2"/>
      <c r="T453" s="2"/>
    </row>
    <row r="454" spans="1:20" ht="14.4" customHeight="1" x14ac:dyDescent="0.3">
      <c r="A454" s="103"/>
      <c r="B454" s="104"/>
      <c r="C454" s="104"/>
      <c r="D454" s="104"/>
      <c r="E454" s="104"/>
      <c r="F454" s="104"/>
      <c r="G454" s="110"/>
      <c r="H454" s="106"/>
      <c r="I454" s="106"/>
      <c r="J454" s="12"/>
      <c r="K454" s="12"/>
      <c r="L454" s="12"/>
      <c r="M454" s="12"/>
      <c r="N454" s="12"/>
      <c r="O454" s="12"/>
      <c r="P454" s="2"/>
      <c r="Q454" s="2"/>
      <c r="R454" s="2"/>
      <c r="S454" s="2"/>
      <c r="T454" s="2"/>
    </row>
    <row r="455" spans="1:20" ht="14.4" customHeight="1" x14ac:dyDescent="0.3">
      <c r="A455" s="103"/>
      <c r="B455" s="104"/>
      <c r="C455" s="104"/>
      <c r="D455" s="104"/>
      <c r="E455" s="104"/>
      <c r="F455" s="104"/>
      <c r="G455" s="110"/>
      <c r="H455" s="106"/>
      <c r="I455" s="106"/>
      <c r="J455" s="12"/>
      <c r="K455" s="12"/>
      <c r="L455" s="12"/>
      <c r="M455" s="12"/>
      <c r="N455" s="12"/>
      <c r="O455" s="12"/>
      <c r="P455" s="2"/>
      <c r="Q455" s="2"/>
      <c r="R455" s="2"/>
      <c r="S455" s="2"/>
      <c r="T455" s="2"/>
    </row>
    <row r="456" spans="1:20" ht="14.4" customHeight="1" x14ac:dyDescent="0.3">
      <c r="A456" s="103"/>
      <c r="B456" s="104"/>
      <c r="C456" s="104"/>
      <c r="D456" s="104"/>
      <c r="E456" s="104"/>
      <c r="F456" s="104"/>
      <c r="G456" s="110"/>
      <c r="H456" s="106"/>
      <c r="I456" s="106"/>
      <c r="J456" s="12"/>
      <c r="K456" s="12"/>
      <c r="L456" s="12"/>
      <c r="M456" s="12"/>
      <c r="N456" s="12"/>
      <c r="O456" s="12"/>
      <c r="P456" s="2"/>
      <c r="Q456" s="2"/>
      <c r="R456" s="2"/>
      <c r="S456" s="2"/>
      <c r="T456" s="2"/>
    </row>
    <row r="457" spans="1:20" ht="14.4" customHeight="1" x14ac:dyDescent="0.3">
      <c r="A457" s="103"/>
      <c r="B457" s="104"/>
      <c r="C457" s="104"/>
      <c r="D457" s="104"/>
      <c r="E457" s="104"/>
      <c r="F457" s="104"/>
      <c r="G457" s="110"/>
      <c r="H457" s="106"/>
      <c r="I457" s="106"/>
      <c r="J457" s="12"/>
      <c r="K457" s="12"/>
      <c r="L457" s="12"/>
      <c r="M457" s="12"/>
      <c r="N457" s="12"/>
      <c r="O457" s="12"/>
      <c r="P457" s="2"/>
      <c r="Q457" s="2"/>
      <c r="R457" s="2"/>
      <c r="S457" s="2"/>
      <c r="T457" s="2"/>
    </row>
    <row r="458" spans="1:20" ht="14.4" customHeight="1" x14ac:dyDescent="0.3">
      <c r="A458" s="103"/>
      <c r="B458" s="104"/>
      <c r="C458" s="104"/>
      <c r="D458" s="104"/>
      <c r="E458" s="104"/>
      <c r="F458" s="104"/>
      <c r="G458" s="110"/>
      <c r="H458" s="106"/>
      <c r="I458" s="106"/>
      <c r="J458" s="12"/>
      <c r="K458" s="12"/>
      <c r="L458" s="12"/>
      <c r="M458" s="12"/>
      <c r="N458" s="12"/>
      <c r="O458" s="12"/>
      <c r="P458" s="2"/>
      <c r="Q458" s="2"/>
      <c r="R458" s="2"/>
      <c r="S458" s="2"/>
      <c r="T458" s="2"/>
    </row>
    <row r="459" spans="1:20" ht="14.4" customHeight="1" x14ac:dyDescent="0.3">
      <c r="A459" s="103"/>
      <c r="B459" s="104"/>
      <c r="C459" s="104"/>
      <c r="D459" s="104"/>
      <c r="E459" s="104"/>
      <c r="F459" s="104"/>
      <c r="G459" s="110"/>
      <c r="H459" s="106"/>
      <c r="I459" s="106"/>
      <c r="J459" s="12"/>
      <c r="K459" s="12"/>
      <c r="L459" s="12"/>
      <c r="M459" s="12"/>
      <c r="N459" s="12"/>
      <c r="O459" s="12"/>
      <c r="P459" s="2"/>
      <c r="Q459" s="2"/>
      <c r="R459" s="2"/>
      <c r="S459" s="2"/>
      <c r="T459" s="2"/>
    </row>
    <row r="460" spans="1:20" ht="14.4" customHeight="1" x14ac:dyDescent="0.3">
      <c r="A460" s="103"/>
      <c r="B460" s="104"/>
      <c r="C460" s="104"/>
      <c r="D460" s="104"/>
      <c r="E460" s="104"/>
      <c r="F460" s="104"/>
      <c r="G460" s="110"/>
      <c r="H460" s="106"/>
      <c r="I460" s="106"/>
      <c r="J460" s="12"/>
      <c r="K460" s="12"/>
      <c r="L460" s="12"/>
      <c r="M460" s="12"/>
      <c r="N460" s="12"/>
      <c r="O460" s="12"/>
      <c r="P460" s="2"/>
      <c r="Q460" s="2"/>
      <c r="R460" s="2"/>
      <c r="S460" s="2"/>
      <c r="T460" s="2"/>
    </row>
    <row r="461" spans="1:20" ht="14.4" customHeight="1" x14ac:dyDescent="0.3">
      <c r="A461" s="103"/>
      <c r="B461" s="104"/>
      <c r="C461" s="104"/>
      <c r="D461" s="104"/>
      <c r="E461" s="104"/>
      <c r="F461" s="104"/>
      <c r="G461" s="110"/>
      <c r="H461" s="106"/>
      <c r="I461" s="106"/>
      <c r="J461" s="12"/>
      <c r="K461" s="12"/>
      <c r="L461" s="12"/>
      <c r="M461" s="12"/>
      <c r="N461" s="12"/>
      <c r="O461" s="12"/>
      <c r="P461" s="2"/>
      <c r="Q461" s="2"/>
      <c r="R461" s="2"/>
      <c r="S461" s="2"/>
      <c r="T461" s="2"/>
    </row>
    <row r="462" spans="1:20" ht="14.4" customHeight="1" x14ac:dyDescent="0.3">
      <c r="A462" s="103"/>
      <c r="B462" s="104"/>
      <c r="C462" s="104"/>
      <c r="D462" s="104"/>
      <c r="E462" s="104"/>
      <c r="F462" s="104"/>
      <c r="G462" s="110"/>
      <c r="H462" s="106"/>
      <c r="I462" s="106"/>
      <c r="J462" s="12"/>
      <c r="K462" s="12"/>
      <c r="L462" s="12"/>
      <c r="M462" s="12"/>
      <c r="N462" s="12"/>
      <c r="O462" s="12"/>
      <c r="P462" s="2"/>
      <c r="Q462" s="2"/>
      <c r="R462" s="2"/>
      <c r="S462" s="2"/>
      <c r="T462" s="2"/>
    </row>
    <row r="463" spans="1:20" ht="14.4" customHeight="1" x14ac:dyDescent="0.3">
      <c r="A463" s="103"/>
      <c r="B463" s="104"/>
      <c r="C463" s="104"/>
      <c r="D463" s="104"/>
      <c r="E463" s="104"/>
      <c r="F463" s="104"/>
      <c r="G463" s="110"/>
      <c r="H463" s="106"/>
      <c r="I463" s="106"/>
      <c r="J463" s="12"/>
      <c r="K463" s="12"/>
      <c r="L463" s="12"/>
      <c r="M463" s="12"/>
      <c r="N463" s="12"/>
      <c r="O463" s="12"/>
      <c r="P463" s="2"/>
      <c r="Q463" s="2"/>
      <c r="R463" s="2"/>
      <c r="S463" s="2"/>
      <c r="T463" s="2"/>
    </row>
    <row r="464" spans="1:20" ht="14.4" customHeight="1" x14ac:dyDescent="0.3">
      <c r="A464" s="103"/>
      <c r="B464" s="104"/>
      <c r="C464" s="104"/>
      <c r="D464" s="104"/>
      <c r="E464" s="104"/>
      <c r="F464" s="104"/>
      <c r="G464" s="110"/>
      <c r="H464" s="106"/>
      <c r="I464" s="106"/>
      <c r="J464" s="12"/>
      <c r="K464" s="12"/>
      <c r="L464" s="12"/>
      <c r="M464" s="12"/>
      <c r="N464" s="12"/>
      <c r="O464" s="12"/>
      <c r="P464" s="2"/>
      <c r="Q464" s="2"/>
      <c r="R464" s="2"/>
      <c r="S464" s="2"/>
      <c r="T464" s="2"/>
    </row>
    <row r="465" spans="1:20" ht="14.4" customHeight="1" x14ac:dyDescent="0.3">
      <c r="A465" s="103"/>
      <c r="B465" s="104"/>
      <c r="C465" s="104"/>
      <c r="D465" s="104"/>
      <c r="E465" s="104"/>
      <c r="F465" s="104"/>
      <c r="G465" s="110"/>
      <c r="H465" s="106"/>
      <c r="I465" s="106"/>
      <c r="J465" s="12"/>
      <c r="K465" s="12"/>
      <c r="L465" s="12"/>
      <c r="M465" s="12"/>
      <c r="N465" s="12"/>
      <c r="O465" s="12"/>
      <c r="P465" s="2"/>
      <c r="Q465" s="2"/>
      <c r="R465" s="2"/>
      <c r="S465" s="2"/>
      <c r="T465" s="2"/>
    </row>
    <row r="466" spans="1:20" ht="14.4" customHeight="1" x14ac:dyDescent="0.3">
      <c r="A466" s="103"/>
      <c r="B466" s="104"/>
      <c r="C466" s="104"/>
      <c r="D466" s="104"/>
      <c r="E466" s="104"/>
      <c r="F466" s="104"/>
      <c r="G466" s="110"/>
      <c r="H466" s="106"/>
      <c r="I466" s="106"/>
      <c r="J466" s="12"/>
      <c r="K466" s="12"/>
      <c r="L466" s="12"/>
      <c r="M466" s="12"/>
      <c r="N466" s="12"/>
      <c r="O466" s="12"/>
      <c r="P466" s="2"/>
      <c r="Q466" s="2"/>
      <c r="R466" s="2"/>
      <c r="S466" s="2"/>
      <c r="T466" s="2"/>
    </row>
    <row r="467" spans="1:20" ht="14.4" customHeight="1" x14ac:dyDescent="0.3">
      <c r="A467" s="103"/>
      <c r="B467" s="104"/>
      <c r="C467" s="104"/>
      <c r="D467" s="104"/>
      <c r="E467" s="104"/>
      <c r="F467" s="104"/>
      <c r="G467" s="110"/>
      <c r="H467" s="106"/>
      <c r="I467" s="106"/>
      <c r="J467" s="12"/>
      <c r="K467" s="12"/>
      <c r="L467" s="12"/>
      <c r="M467" s="12"/>
      <c r="N467" s="12"/>
      <c r="O467" s="12"/>
      <c r="P467" s="2"/>
      <c r="Q467" s="2"/>
      <c r="R467" s="2"/>
      <c r="S467" s="2"/>
      <c r="T467" s="2"/>
    </row>
    <row r="468" spans="1:20" ht="14.4" customHeight="1" x14ac:dyDescent="0.3">
      <c r="A468" s="103"/>
      <c r="B468" s="104"/>
      <c r="C468" s="104"/>
      <c r="D468" s="104"/>
      <c r="E468" s="104"/>
      <c r="F468" s="104"/>
      <c r="G468" s="110"/>
      <c r="H468" s="106"/>
      <c r="I468" s="106"/>
      <c r="J468" s="12"/>
      <c r="K468" s="12"/>
      <c r="L468" s="12"/>
      <c r="M468" s="12"/>
      <c r="N468" s="12"/>
      <c r="O468" s="12"/>
      <c r="P468" s="2"/>
      <c r="Q468" s="2"/>
      <c r="R468" s="2"/>
      <c r="S468" s="2"/>
      <c r="T468" s="2"/>
    </row>
    <row r="469" spans="1:20" ht="14.4" customHeight="1" x14ac:dyDescent="0.3">
      <c r="A469" s="103"/>
      <c r="B469" s="104"/>
      <c r="C469" s="104"/>
      <c r="D469" s="104"/>
      <c r="E469" s="104"/>
      <c r="F469" s="104"/>
      <c r="G469" s="110"/>
      <c r="H469" s="106"/>
      <c r="I469" s="106"/>
      <c r="J469" s="12"/>
      <c r="K469" s="12"/>
      <c r="L469" s="12"/>
      <c r="M469" s="12"/>
      <c r="N469" s="12"/>
      <c r="O469" s="12"/>
      <c r="P469" s="2"/>
      <c r="Q469" s="2"/>
      <c r="R469" s="2"/>
      <c r="S469" s="2"/>
      <c r="T469" s="2"/>
    </row>
    <row r="470" spans="1:20" ht="14.4" customHeight="1" x14ac:dyDescent="0.3">
      <c r="A470" s="103"/>
      <c r="B470" s="104"/>
      <c r="C470" s="104"/>
      <c r="D470" s="104"/>
      <c r="E470" s="104"/>
      <c r="F470" s="104"/>
      <c r="G470" s="110"/>
      <c r="H470" s="106"/>
      <c r="I470" s="106"/>
      <c r="J470" s="12"/>
      <c r="K470" s="12"/>
      <c r="L470" s="12"/>
      <c r="M470" s="12"/>
      <c r="N470" s="12"/>
      <c r="O470" s="12"/>
      <c r="P470" s="2"/>
      <c r="Q470" s="2"/>
      <c r="R470" s="2"/>
      <c r="S470" s="2"/>
      <c r="T470" s="2"/>
    </row>
    <row r="471" spans="1:20" ht="14.4" customHeight="1" x14ac:dyDescent="0.3">
      <c r="A471" s="103"/>
      <c r="B471" s="104"/>
      <c r="C471" s="104"/>
      <c r="D471" s="104"/>
      <c r="E471" s="104"/>
      <c r="F471" s="104"/>
      <c r="G471" s="110"/>
      <c r="H471" s="106"/>
      <c r="I471" s="106"/>
      <c r="J471" s="12"/>
      <c r="K471" s="12"/>
      <c r="L471" s="12"/>
      <c r="M471" s="12"/>
      <c r="N471" s="12"/>
      <c r="O471" s="12"/>
      <c r="P471" s="2"/>
      <c r="Q471" s="2"/>
      <c r="R471" s="2"/>
      <c r="S471" s="2"/>
      <c r="T471" s="2"/>
    </row>
    <row r="472" spans="1:20" ht="14.4" customHeight="1" x14ac:dyDescent="0.3">
      <c r="A472" s="103"/>
      <c r="B472" s="104"/>
      <c r="C472" s="104"/>
      <c r="D472" s="104"/>
      <c r="E472" s="104"/>
      <c r="F472" s="104"/>
      <c r="G472" s="110"/>
      <c r="H472" s="106"/>
      <c r="I472" s="106"/>
      <c r="J472" s="12"/>
      <c r="K472" s="12"/>
      <c r="L472" s="12"/>
      <c r="M472" s="12"/>
      <c r="N472" s="12"/>
      <c r="O472" s="12"/>
      <c r="P472" s="2"/>
      <c r="Q472" s="2"/>
      <c r="R472" s="2"/>
      <c r="S472" s="2"/>
      <c r="T472" s="2"/>
    </row>
    <row r="473" spans="1:20" ht="14.4" customHeight="1" x14ac:dyDescent="0.3">
      <c r="A473" s="103"/>
      <c r="B473" s="104"/>
      <c r="C473" s="104"/>
      <c r="D473" s="104"/>
      <c r="E473" s="104"/>
      <c r="F473" s="104"/>
      <c r="G473" s="110"/>
      <c r="H473" s="106"/>
      <c r="I473" s="106"/>
      <c r="J473" s="12"/>
      <c r="K473" s="12"/>
      <c r="L473" s="12"/>
      <c r="M473" s="12"/>
      <c r="N473" s="12"/>
      <c r="O473" s="12"/>
      <c r="P473" s="2"/>
      <c r="Q473" s="2"/>
      <c r="R473" s="2"/>
      <c r="S473" s="2"/>
      <c r="T473" s="2"/>
    </row>
    <row r="474" spans="1:20" ht="14.4" customHeight="1" x14ac:dyDescent="0.3">
      <c r="A474" s="103"/>
      <c r="B474" s="104"/>
      <c r="C474" s="104"/>
      <c r="D474" s="104"/>
      <c r="E474" s="104"/>
      <c r="F474" s="104"/>
      <c r="G474" s="110"/>
      <c r="H474" s="106"/>
      <c r="I474" s="106"/>
      <c r="J474" s="12"/>
      <c r="K474" s="12"/>
      <c r="L474" s="12"/>
      <c r="M474" s="12"/>
      <c r="N474" s="12"/>
      <c r="O474" s="12"/>
      <c r="P474" s="2"/>
      <c r="Q474" s="2"/>
      <c r="R474" s="2"/>
      <c r="S474" s="2"/>
      <c r="T474" s="2"/>
    </row>
    <row r="475" spans="1:20" ht="14.4" customHeight="1" x14ac:dyDescent="0.3">
      <c r="A475" s="103"/>
      <c r="B475" s="104"/>
      <c r="C475" s="104"/>
      <c r="D475" s="104"/>
      <c r="E475" s="104"/>
      <c r="F475" s="104"/>
      <c r="G475" s="110"/>
      <c r="H475" s="106"/>
      <c r="I475" s="106"/>
      <c r="J475" s="12"/>
      <c r="K475" s="12"/>
      <c r="L475" s="12"/>
      <c r="M475" s="12"/>
      <c r="N475" s="12"/>
      <c r="O475" s="12"/>
      <c r="P475" s="2"/>
      <c r="Q475" s="2"/>
      <c r="R475" s="2"/>
      <c r="S475" s="2"/>
      <c r="T475" s="2"/>
    </row>
    <row r="476" spans="1:20" ht="14.4" customHeight="1" x14ac:dyDescent="0.3">
      <c r="A476" s="103"/>
      <c r="B476" s="104"/>
      <c r="C476" s="104"/>
      <c r="D476" s="104"/>
      <c r="E476" s="104"/>
      <c r="F476" s="104"/>
      <c r="G476" s="110"/>
      <c r="H476" s="106"/>
      <c r="I476" s="106"/>
      <c r="J476" s="12"/>
      <c r="K476" s="12"/>
      <c r="L476" s="12"/>
      <c r="M476" s="12"/>
      <c r="N476" s="12"/>
      <c r="O476" s="12"/>
      <c r="P476" s="2"/>
      <c r="Q476" s="2"/>
      <c r="R476" s="2"/>
      <c r="S476" s="2"/>
      <c r="T476" s="2"/>
    </row>
    <row r="477" spans="1:20" ht="14.4" customHeight="1" x14ac:dyDescent="0.3">
      <c r="A477" s="103"/>
      <c r="B477" s="104"/>
      <c r="C477" s="104"/>
      <c r="D477" s="104"/>
      <c r="E477" s="104"/>
      <c r="F477" s="104"/>
      <c r="G477" s="110"/>
      <c r="H477" s="106"/>
      <c r="I477" s="106"/>
      <c r="J477" s="12"/>
      <c r="K477" s="12"/>
      <c r="L477" s="12"/>
      <c r="M477" s="12"/>
      <c r="N477" s="12"/>
      <c r="O477" s="12"/>
      <c r="P477" s="2"/>
      <c r="Q477" s="2"/>
      <c r="R477" s="2"/>
      <c r="S477" s="2"/>
      <c r="T477" s="2"/>
    </row>
    <row r="478" spans="1:20" ht="14.4" customHeight="1" x14ac:dyDescent="0.3">
      <c r="A478" s="103"/>
      <c r="B478" s="104"/>
      <c r="C478" s="104"/>
      <c r="D478" s="104"/>
      <c r="E478" s="104"/>
      <c r="F478" s="104"/>
      <c r="G478" s="110"/>
      <c r="H478" s="106"/>
      <c r="I478" s="106"/>
      <c r="J478" s="12"/>
      <c r="K478" s="12"/>
      <c r="L478" s="12"/>
      <c r="M478" s="12"/>
      <c r="N478" s="12"/>
      <c r="O478" s="12"/>
      <c r="P478" s="2"/>
      <c r="Q478" s="2"/>
      <c r="R478" s="2"/>
      <c r="S478" s="2"/>
      <c r="T478" s="2"/>
    </row>
    <row r="479" spans="1:20" ht="14.4" customHeight="1" x14ac:dyDescent="0.3">
      <c r="A479" s="103"/>
      <c r="B479" s="104"/>
      <c r="C479" s="104"/>
      <c r="D479" s="104"/>
      <c r="E479" s="104"/>
      <c r="F479" s="104"/>
      <c r="G479" s="110"/>
      <c r="H479" s="106"/>
      <c r="I479" s="106"/>
      <c r="J479" s="12"/>
      <c r="K479" s="12"/>
      <c r="L479" s="12"/>
      <c r="M479" s="12"/>
      <c r="N479" s="12"/>
      <c r="O479" s="12"/>
      <c r="P479" s="2"/>
      <c r="Q479" s="2"/>
      <c r="R479" s="2"/>
      <c r="S479" s="2"/>
      <c r="T479" s="2"/>
    </row>
    <row r="480" spans="1:20" ht="14.4" customHeight="1" x14ac:dyDescent="0.3">
      <c r="A480" s="103"/>
      <c r="B480" s="104"/>
      <c r="C480" s="104"/>
      <c r="D480" s="104"/>
      <c r="E480" s="104"/>
      <c r="F480" s="104"/>
      <c r="G480" s="110"/>
      <c r="H480" s="106"/>
      <c r="I480" s="106"/>
      <c r="J480" s="12"/>
      <c r="K480" s="12"/>
      <c r="L480" s="12"/>
      <c r="M480" s="12"/>
      <c r="N480" s="12"/>
      <c r="O480" s="12"/>
      <c r="P480" s="2"/>
      <c r="Q480" s="2"/>
      <c r="R480" s="2"/>
      <c r="S480" s="2"/>
      <c r="T480" s="2"/>
    </row>
    <row r="481" spans="1:20" ht="14.4" customHeight="1" x14ac:dyDescent="0.3">
      <c r="A481" s="103"/>
      <c r="B481" s="104"/>
      <c r="C481" s="104"/>
      <c r="D481" s="104"/>
      <c r="E481" s="104"/>
      <c r="F481" s="104"/>
      <c r="G481" s="110"/>
      <c r="H481" s="106"/>
      <c r="I481" s="106"/>
      <c r="J481" s="12"/>
      <c r="K481" s="12"/>
      <c r="L481" s="12"/>
      <c r="M481" s="12"/>
      <c r="N481" s="12"/>
      <c r="O481" s="12"/>
      <c r="P481" s="2"/>
      <c r="Q481" s="2"/>
      <c r="R481" s="2"/>
      <c r="S481" s="2"/>
      <c r="T481" s="2"/>
    </row>
    <row r="482" spans="1:20" ht="14.4" customHeight="1" x14ac:dyDescent="0.3">
      <c r="A482" s="103"/>
      <c r="B482" s="104"/>
      <c r="C482" s="104"/>
      <c r="D482" s="104"/>
      <c r="E482" s="104"/>
      <c r="F482" s="104"/>
      <c r="G482" s="110"/>
      <c r="H482" s="106"/>
      <c r="I482" s="106"/>
      <c r="J482" s="12"/>
      <c r="K482" s="12"/>
      <c r="L482" s="12"/>
      <c r="M482" s="12"/>
      <c r="N482" s="12"/>
      <c r="O482" s="12"/>
      <c r="P482" s="2"/>
      <c r="Q482" s="2"/>
      <c r="R482" s="2"/>
      <c r="S482" s="2"/>
      <c r="T482" s="2"/>
    </row>
    <row r="483" spans="1:20" ht="14.4" customHeight="1" x14ac:dyDescent="0.3">
      <c r="A483" s="103"/>
      <c r="B483" s="104"/>
      <c r="C483" s="104"/>
      <c r="D483" s="104"/>
      <c r="E483" s="104"/>
      <c r="F483" s="104"/>
      <c r="G483" s="110"/>
      <c r="H483" s="106"/>
      <c r="I483" s="106"/>
      <c r="J483" s="12"/>
      <c r="K483" s="12"/>
      <c r="L483" s="12"/>
      <c r="M483" s="12"/>
      <c r="N483" s="12"/>
      <c r="O483" s="12"/>
      <c r="P483" s="2"/>
      <c r="Q483" s="2"/>
      <c r="R483" s="2"/>
      <c r="S483" s="2"/>
      <c r="T483" s="2"/>
    </row>
    <row r="484" spans="1:20" ht="14.4" customHeight="1" x14ac:dyDescent="0.3">
      <c r="A484" s="103"/>
      <c r="B484" s="104"/>
      <c r="C484" s="104"/>
      <c r="D484" s="104"/>
      <c r="E484" s="104"/>
      <c r="F484" s="104"/>
      <c r="G484" s="110"/>
      <c r="H484" s="106"/>
      <c r="I484" s="106"/>
      <c r="J484" s="12"/>
      <c r="K484" s="12"/>
      <c r="L484" s="12"/>
      <c r="M484" s="12"/>
      <c r="N484" s="12"/>
      <c r="O484" s="12"/>
      <c r="P484" s="2"/>
      <c r="Q484" s="2"/>
      <c r="R484" s="2"/>
      <c r="S484" s="2"/>
      <c r="T484" s="2"/>
    </row>
    <row r="485" spans="1:20" ht="14.4" customHeight="1" x14ac:dyDescent="0.3">
      <c r="A485" s="103"/>
      <c r="B485" s="104"/>
      <c r="C485" s="104"/>
      <c r="D485" s="104"/>
      <c r="E485" s="104"/>
      <c r="F485" s="104"/>
      <c r="G485" s="110"/>
      <c r="H485" s="106"/>
      <c r="I485" s="106"/>
      <c r="J485" s="12"/>
      <c r="K485" s="12"/>
      <c r="L485" s="12"/>
      <c r="M485" s="12"/>
      <c r="N485" s="12"/>
      <c r="O485" s="12"/>
      <c r="P485" s="2"/>
      <c r="Q485" s="2"/>
      <c r="R485" s="2"/>
      <c r="S485" s="2"/>
      <c r="T485" s="2"/>
    </row>
    <row r="486" spans="1:20" ht="14.4" customHeight="1" x14ac:dyDescent="0.3">
      <c r="A486" s="103"/>
      <c r="B486" s="104"/>
      <c r="C486" s="104"/>
      <c r="D486" s="104"/>
      <c r="E486" s="104"/>
      <c r="F486" s="104"/>
      <c r="G486" s="110"/>
      <c r="H486" s="106"/>
      <c r="I486" s="106"/>
      <c r="J486" s="12"/>
      <c r="K486" s="12"/>
      <c r="L486" s="12"/>
      <c r="M486" s="12"/>
      <c r="N486" s="12"/>
      <c r="O486" s="12"/>
      <c r="P486" s="2"/>
      <c r="Q486" s="2"/>
      <c r="R486" s="2"/>
      <c r="S486" s="2"/>
      <c r="T486" s="2"/>
    </row>
    <row r="487" spans="1:20" ht="14.4" customHeight="1" x14ac:dyDescent="0.3">
      <c r="A487" s="103"/>
      <c r="B487" s="104"/>
      <c r="C487" s="104"/>
      <c r="D487" s="104"/>
      <c r="E487" s="104"/>
      <c r="F487" s="104"/>
      <c r="G487" s="110"/>
      <c r="H487" s="106"/>
      <c r="I487" s="106"/>
      <c r="J487" s="12"/>
      <c r="K487" s="12"/>
      <c r="L487" s="12"/>
      <c r="M487" s="12"/>
      <c r="N487" s="12"/>
      <c r="O487" s="12"/>
      <c r="P487" s="2"/>
      <c r="Q487" s="2"/>
      <c r="R487" s="2"/>
      <c r="S487" s="2"/>
      <c r="T487" s="2"/>
    </row>
    <row r="488" spans="1:20" ht="14.4" customHeight="1" x14ac:dyDescent="0.3">
      <c r="A488" s="103"/>
      <c r="B488" s="104"/>
      <c r="C488" s="104"/>
      <c r="D488" s="104"/>
      <c r="E488" s="104"/>
      <c r="F488" s="104"/>
      <c r="G488" s="110"/>
      <c r="H488" s="106"/>
      <c r="I488" s="106"/>
      <c r="J488" s="12"/>
      <c r="K488" s="12"/>
      <c r="L488" s="12"/>
      <c r="M488" s="12"/>
      <c r="N488" s="12"/>
      <c r="O488" s="12"/>
      <c r="P488" s="2"/>
      <c r="Q488" s="2"/>
      <c r="R488" s="2"/>
      <c r="S488" s="2"/>
      <c r="T488" s="2"/>
    </row>
    <row r="489" spans="1:20" ht="14.4" customHeight="1" x14ac:dyDescent="0.3">
      <c r="A489" s="103"/>
      <c r="B489" s="104"/>
      <c r="C489" s="104"/>
      <c r="D489" s="104"/>
      <c r="E489" s="104"/>
      <c r="F489" s="104"/>
      <c r="G489" s="110"/>
      <c r="H489" s="106"/>
      <c r="I489" s="106"/>
      <c r="J489" s="12"/>
      <c r="K489" s="12"/>
      <c r="L489" s="12"/>
      <c r="M489" s="12"/>
      <c r="N489" s="12"/>
      <c r="O489" s="12"/>
      <c r="P489" s="2"/>
      <c r="Q489" s="2"/>
      <c r="R489" s="2"/>
      <c r="S489" s="2"/>
      <c r="T489" s="2"/>
    </row>
    <row r="490" spans="1:20" ht="14.4" customHeight="1" x14ac:dyDescent="0.3">
      <c r="A490" s="103"/>
      <c r="B490" s="104"/>
      <c r="C490" s="104"/>
      <c r="D490" s="104"/>
      <c r="E490" s="104"/>
      <c r="F490" s="104"/>
      <c r="G490" s="110"/>
      <c r="H490" s="106"/>
      <c r="I490" s="106"/>
      <c r="J490" s="12"/>
      <c r="K490" s="12"/>
      <c r="L490" s="12"/>
      <c r="M490" s="12"/>
      <c r="N490" s="12"/>
      <c r="O490" s="12"/>
      <c r="P490" s="2"/>
      <c r="Q490" s="2"/>
      <c r="R490" s="2"/>
      <c r="S490" s="2"/>
      <c r="T490" s="2"/>
    </row>
    <row r="491" spans="1:20" ht="14.4" customHeight="1" x14ac:dyDescent="0.3">
      <c r="A491" s="103"/>
      <c r="B491" s="104"/>
      <c r="C491" s="104"/>
      <c r="D491" s="104"/>
      <c r="E491" s="104"/>
      <c r="F491" s="104"/>
      <c r="G491" s="110"/>
      <c r="H491" s="106"/>
      <c r="I491" s="106"/>
      <c r="J491" s="12"/>
      <c r="K491" s="12"/>
      <c r="L491" s="12"/>
      <c r="M491" s="12"/>
      <c r="N491" s="12"/>
      <c r="O491" s="12"/>
      <c r="P491" s="2"/>
      <c r="Q491" s="2"/>
      <c r="R491" s="2"/>
      <c r="S491" s="2"/>
      <c r="T491" s="2"/>
    </row>
    <row r="492" spans="1:20" ht="14.4" customHeight="1" x14ac:dyDescent="0.3">
      <c r="A492" s="103"/>
      <c r="B492" s="104"/>
      <c r="C492" s="104"/>
      <c r="D492" s="104"/>
      <c r="E492" s="104"/>
      <c r="F492" s="104"/>
      <c r="G492" s="110"/>
      <c r="H492" s="106"/>
      <c r="I492" s="106"/>
      <c r="J492" s="12"/>
      <c r="K492" s="12"/>
      <c r="L492" s="12"/>
      <c r="M492" s="12"/>
      <c r="N492" s="12"/>
      <c r="O492" s="12"/>
      <c r="P492" s="2"/>
      <c r="Q492" s="2"/>
      <c r="R492" s="2"/>
      <c r="S492" s="2"/>
      <c r="T492" s="2"/>
    </row>
    <row r="493" spans="1:20" ht="14.4" customHeight="1" x14ac:dyDescent="0.3">
      <c r="A493" s="103"/>
      <c r="B493" s="104"/>
      <c r="C493" s="104"/>
      <c r="D493" s="104"/>
      <c r="E493" s="104"/>
      <c r="F493" s="104"/>
      <c r="G493" s="110"/>
      <c r="H493" s="106"/>
      <c r="I493" s="106"/>
      <c r="J493" s="12"/>
      <c r="K493" s="12"/>
      <c r="L493" s="12"/>
      <c r="M493" s="12"/>
      <c r="N493" s="12"/>
      <c r="O493" s="12"/>
      <c r="P493" s="2"/>
      <c r="Q493" s="2"/>
      <c r="R493" s="2"/>
      <c r="S493" s="2"/>
      <c r="T493" s="2"/>
    </row>
    <row r="494" spans="1:20" ht="14.4" customHeight="1" x14ac:dyDescent="0.3">
      <c r="A494" s="103"/>
      <c r="B494" s="104"/>
      <c r="C494" s="104"/>
      <c r="D494" s="104"/>
      <c r="E494" s="104"/>
      <c r="F494" s="104"/>
      <c r="G494" s="110"/>
      <c r="H494" s="106"/>
      <c r="I494" s="106"/>
      <c r="J494" s="12"/>
      <c r="K494" s="12"/>
      <c r="L494" s="12"/>
      <c r="M494" s="12"/>
      <c r="N494" s="12"/>
      <c r="O494" s="12"/>
      <c r="P494" s="2"/>
      <c r="Q494" s="2"/>
      <c r="R494" s="2"/>
      <c r="S494" s="2"/>
      <c r="T494" s="2"/>
    </row>
    <row r="495" spans="1:20" ht="14.4" customHeight="1" x14ac:dyDescent="0.3">
      <c r="A495" s="103"/>
      <c r="B495" s="104"/>
      <c r="C495" s="104"/>
      <c r="D495" s="104"/>
      <c r="E495" s="104"/>
      <c r="F495" s="104"/>
      <c r="G495" s="110"/>
      <c r="H495" s="106"/>
      <c r="I495" s="106"/>
      <c r="J495" s="12"/>
      <c r="K495" s="12"/>
      <c r="L495" s="12"/>
      <c r="M495" s="12"/>
      <c r="N495" s="12"/>
      <c r="O495" s="12"/>
      <c r="P495" s="2"/>
      <c r="Q495" s="2"/>
      <c r="R495" s="2"/>
      <c r="S495" s="2"/>
      <c r="T495" s="2"/>
    </row>
    <row r="496" spans="1:20" ht="14.4" customHeight="1" x14ac:dyDescent="0.3">
      <c r="A496" s="103"/>
      <c r="B496" s="104"/>
      <c r="C496" s="104"/>
      <c r="D496" s="104"/>
      <c r="E496" s="104"/>
      <c r="F496" s="104"/>
      <c r="G496" s="110"/>
      <c r="H496" s="106"/>
      <c r="I496" s="106"/>
      <c r="J496" s="12"/>
      <c r="K496" s="12"/>
      <c r="L496" s="12"/>
      <c r="M496" s="12"/>
      <c r="N496" s="12"/>
      <c r="O496" s="12"/>
      <c r="P496" s="2"/>
      <c r="Q496" s="2"/>
      <c r="R496" s="2"/>
      <c r="S496" s="2"/>
      <c r="T496" s="2"/>
    </row>
    <row r="497" spans="1:20" ht="14.4" customHeight="1" x14ac:dyDescent="0.3">
      <c r="A497" s="103"/>
      <c r="B497" s="104"/>
      <c r="C497" s="104"/>
      <c r="D497" s="104"/>
      <c r="E497" s="104"/>
      <c r="F497" s="104"/>
      <c r="G497" s="110"/>
      <c r="H497" s="106"/>
      <c r="I497" s="106"/>
      <c r="J497" s="12"/>
      <c r="K497" s="12"/>
      <c r="L497" s="12"/>
      <c r="M497" s="12"/>
      <c r="N497" s="12"/>
      <c r="O497" s="12"/>
      <c r="P497" s="2"/>
      <c r="Q497" s="2"/>
      <c r="R497" s="2"/>
      <c r="S497" s="2"/>
      <c r="T497" s="2"/>
    </row>
    <row r="498" spans="1:20" ht="14.4" customHeight="1" x14ac:dyDescent="0.3">
      <c r="A498" s="103"/>
      <c r="B498" s="104"/>
      <c r="C498" s="104"/>
      <c r="D498" s="104"/>
      <c r="E498" s="104"/>
      <c r="F498" s="104"/>
      <c r="G498" s="110"/>
      <c r="H498" s="106"/>
      <c r="I498" s="106"/>
      <c r="J498" s="12"/>
      <c r="K498" s="12"/>
      <c r="L498" s="12"/>
      <c r="M498" s="12"/>
      <c r="N498" s="12"/>
      <c r="O498" s="12"/>
      <c r="P498" s="2"/>
      <c r="Q498" s="2"/>
      <c r="R498" s="2"/>
      <c r="S498" s="2"/>
      <c r="T498" s="2"/>
    </row>
    <row r="499" spans="1:20" ht="14.4" customHeight="1" x14ac:dyDescent="0.3">
      <c r="A499" s="103"/>
      <c r="B499" s="104"/>
      <c r="C499" s="104"/>
      <c r="D499" s="104"/>
      <c r="E499" s="104"/>
      <c r="F499" s="104"/>
      <c r="G499" s="110"/>
      <c r="H499" s="106"/>
      <c r="I499" s="106"/>
      <c r="J499" s="12"/>
      <c r="K499" s="12"/>
      <c r="L499" s="12"/>
      <c r="M499" s="12"/>
      <c r="N499" s="12"/>
      <c r="O499" s="12"/>
      <c r="P499" s="2"/>
      <c r="Q499" s="2"/>
      <c r="R499" s="2"/>
      <c r="S499" s="2"/>
      <c r="T499" s="2"/>
    </row>
    <row r="500" spans="1:20" ht="14.4" customHeight="1" x14ac:dyDescent="0.3">
      <c r="A500" s="103"/>
      <c r="B500" s="104"/>
      <c r="C500" s="104"/>
      <c r="D500" s="104"/>
      <c r="E500" s="104"/>
      <c r="F500" s="104"/>
      <c r="G500" s="110"/>
      <c r="H500" s="106"/>
      <c r="I500" s="106"/>
      <c r="J500" s="12"/>
      <c r="K500" s="12"/>
      <c r="L500" s="12"/>
      <c r="M500" s="12"/>
      <c r="N500" s="12"/>
      <c r="O500" s="12"/>
      <c r="P500" s="2"/>
      <c r="Q500" s="2"/>
      <c r="R500" s="2"/>
      <c r="S500" s="2"/>
      <c r="T500" s="2"/>
    </row>
    <row r="501" spans="1:20" ht="14.4" customHeight="1" x14ac:dyDescent="0.3">
      <c r="A501" s="103"/>
      <c r="B501" s="104"/>
      <c r="C501" s="104"/>
      <c r="D501" s="104"/>
      <c r="E501" s="104"/>
      <c r="F501" s="104"/>
      <c r="G501" s="110"/>
      <c r="H501" s="106"/>
      <c r="I501" s="106"/>
      <c r="J501" s="12"/>
      <c r="K501" s="12"/>
      <c r="L501" s="12"/>
      <c r="M501" s="12"/>
      <c r="N501" s="12"/>
      <c r="O501" s="12"/>
      <c r="P501" s="2"/>
      <c r="Q501" s="2"/>
      <c r="R501" s="2"/>
      <c r="S501" s="2"/>
      <c r="T501" s="2"/>
    </row>
    <row r="502" spans="1:20" ht="14.4" customHeight="1" x14ac:dyDescent="0.3">
      <c r="A502" s="103"/>
      <c r="B502" s="104"/>
      <c r="C502" s="104"/>
      <c r="D502" s="104"/>
      <c r="E502" s="104"/>
      <c r="F502" s="104"/>
      <c r="G502" s="110"/>
      <c r="H502" s="106"/>
      <c r="I502" s="106"/>
      <c r="J502" s="12"/>
      <c r="K502" s="12"/>
      <c r="L502" s="12"/>
      <c r="M502" s="12"/>
      <c r="N502" s="12"/>
      <c r="O502" s="12"/>
      <c r="P502" s="2"/>
      <c r="Q502" s="2"/>
      <c r="R502" s="2"/>
      <c r="S502" s="2"/>
      <c r="T502" s="2"/>
    </row>
    <row r="503" spans="1:20" ht="14.4" customHeight="1" x14ac:dyDescent="0.3">
      <c r="A503" s="103"/>
      <c r="B503" s="104"/>
      <c r="C503" s="104"/>
      <c r="D503" s="104"/>
      <c r="E503" s="104"/>
      <c r="F503" s="104"/>
      <c r="G503" s="110"/>
      <c r="H503" s="106"/>
      <c r="I503" s="106"/>
      <c r="J503" s="12"/>
      <c r="K503" s="12"/>
      <c r="L503" s="12"/>
      <c r="M503" s="12"/>
      <c r="N503" s="12"/>
      <c r="O503" s="12"/>
      <c r="P503" s="2"/>
      <c r="Q503" s="2"/>
      <c r="R503" s="2"/>
      <c r="S503" s="2"/>
      <c r="T503" s="2"/>
    </row>
    <row r="504" spans="1:20" ht="14.4" customHeight="1" x14ac:dyDescent="0.3">
      <c r="A504" s="103"/>
      <c r="B504" s="104"/>
      <c r="C504" s="104"/>
      <c r="D504" s="104"/>
      <c r="E504" s="104"/>
      <c r="F504" s="104"/>
      <c r="G504" s="110"/>
      <c r="H504" s="106"/>
      <c r="I504" s="106"/>
      <c r="J504" s="12"/>
      <c r="K504" s="12"/>
      <c r="L504" s="12"/>
      <c r="M504" s="12"/>
      <c r="N504" s="12"/>
      <c r="O504" s="12"/>
      <c r="P504" s="2"/>
      <c r="Q504" s="2"/>
      <c r="R504" s="2"/>
      <c r="S504" s="2"/>
      <c r="T504" s="2"/>
    </row>
    <row r="505" spans="1:20" ht="14.4" customHeight="1" x14ac:dyDescent="0.3">
      <c r="A505" s="103"/>
      <c r="B505" s="104"/>
      <c r="C505" s="104"/>
      <c r="D505" s="104"/>
      <c r="E505" s="104"/>
      <c r="F505" s="104"/>
      <c r="G505" s="110"/>
      <c r="H505" s="106"/>
      <c r="I505" s="106"/>
      <c r="J505" s="12"/>
      <c r="K505" s="12"/>
      <c r="L505" s="12"/>
      <c r="M505" s="12"/>
      <c r="N505" s="12"/>
      <c r="O505" s="12"/>
      <c r="P505" s="2"/>
      <c r="Q505" s="2"/>
      <c r="R505" s="2"/>
      <c r="S505" s="2"/>
      <c r="T505" s="2"/>
    </row>
    <row r="506" spans="1:20" ht="14.4" customHeight="1" x14ac:dyDescent="0.3">
      <c r="A506" s="103"/>
      <c r="B506" s="104"/>
      <c r="C506" s="104"/>
      <c r="D506" s="104"/>
      <c r="E506" s="104"/>
      <c r="F506" s="104"/>
      <c r="G506" s="110"/>
      <c r="H506" s="106"/>
      <c r="I506" s="106"/>
      <c r="J506" s="12"/>
      <c r="K506" s="12"/>
      <c r="L506" s="12"/>
      <c r="M506" s="12"/>
      <c r="N506" s="12"/>
      <c r="O506" s="12"/>
      <c r="P506" s="2"/>
      <c r="Q506" s="2"/>
      <c r="R506" s="2"/>
      <c r="S506" s="2"/>
      <c r="T506" s="2"/>
    </row>
    <row r="507" spans="1:20" ht="14.4" customHeight="1" x14ac:dyDescent="0.3">
      <c r="A507" s="103"/>
      <c r="B507" s="104"/>
      <c r="C507" s="104"/>
      <c r="D507" s="104"/>
      <c r="E507" s="104"/>
      <c r="F507" s="104"/>
      <c r="G507" s="110"/>
      <c r="H507" s="106"/>
      <c r="I507" s="106"/>
      <c r="J507" s="12"/>
      <c r="K507" s="12"/>
      <c r="L507" s="12"/>
      <c r="M507" s="12"/>
      <c r="N507" s="12"/>
      <c r="O507" s="12"/>
      <c r="P507" s="2"/>
      <c r="Q507" s="2"/>
      <c r="R507" s="2"/>
      <c r="S507" s="2"/>
      <c r="T507" s="2"/>
    </row>
    <row r="508" spans="1:20" ht="14.4" customHeight="1" x14ac:dyDescent="0.3">
      <c r="A508" s="103"/>
      <c r="B508" s="104"/>
      <c r="C508" s="104"/>
      <c r="D508" s="104"/>
      <c r="E508" s="104"/>
      <c r="F508" s="104"/>
      <c r="G508" s="110"/>
      <c r="H508" s="106"/>
      <c r="I508" s="106"/>
      <c r="J508" s="12"/>
      <c r="K508" s="12"/>
      <c r="L508" s="12"/>
      <c r="M508" s="12"/>
      <c r="N508" s="12"/>
      <c r="O508" s="12"/>
      <c r="P508" s="2"/>
      <c r="Q508" s="2"/>
      <c r="R508" s="2"/>
      <c r="S508" s="2"/>
      <c r="T508" s="2"/>
    </row>
    <row r="509" spans="1:20" ht="14.4" customHeight="1" x14ac:dyDescent="0.3">
      <c r="A509" s="103"/>
      <c r="B509" s="104"/>
      <c r="C509" s="104"/>
      <c r="D509" s="104"/>
      <c r="E509" s="104"/>
      <c r="F509" s="104"/>
      <c r="G509" s="110"/>
      <c r="H509" s="106"/>
      <c r="I509" s="106"/>
      <c r="J509" s="12"/>
      <c r="K509" s="12"/>
      <c r="L509" s="12"/>
      <c r="M509" s="12"/>
      <c r="N509" s="12"/>
      <c r="O509" s="12"/>
      <c r="P509" s="2"/>
      <c r="Q509" s="2"/>
      <c r="R509" s="2"/>
      <c r="S509" s="2"/>
      <c r="T509" s="2"/>
    </row>
    <row r="510" spans="1:20" ht="14.4" customHeight="1" x14ac:dyDescent="0.3">
      <c r="A510" s="103"/>
      <c r="B510" s="104"/>
      <c r="C510" s="104"/>
      <c r="D510" s="104"/>
      <c r="E510" s="104"/>
      <c r="F510" s="104"/>
      <c r="G510" s="110"/>
      <c r="H510" s="106"/>
      <c r="I510" s="106"/>
      <c r="J510" s="12"/>
      <c r="K510" s="12"/>
      <c r="L510" s="12"/>
      <c r="M510" s="12"/>
      <c r="N510" s="12"/>
      <c r="O510" s="12"/>
      <c r="P510" s="2"/>
      <c r="Q510" s="2"/>
      <c r="R510" s="2"/>
      <c r="S510" s="2"/>
      <c r="T510" s="2"/>
    </row>
    <row r="511" spans="1:20" ht="14.4" customHeight="1" x14ac:dyDescent="0.3">
      <c r="A511" s="103"/>
      <c r="B511" s="104"/>
      <c r="C511" s="104"/>
      <c r="D511" s="104"/>
      <c r="E511" s="104"/>
      <c r="F511" s="104"/>
      <c r="G511" s="110"/>
      <c r="H511" s="106"/>
      <c r="I511" s="106"/>
      <c r="J511" s="12"/>
      <c r="K511" s="12"/>
      <c r="L511" s="12"/>
      <c r="M511" s="12"/>
      <c r="N511" s="12"/>
      <c r="O511" s="12"/>
      <c r="P511" s="2"/>
      <c r="Q511" s="2"/>
      <c r="R511" s="2"/>
      <c r="S511" s="2"/>
      <c r="T511" s="2"/>
    </row>
    <row r="512" spans="1:20" ht="14.4" customHeight="1" x14ac:dyDescent="0.3">
      <c r="A512" s="103"/>
      <c r="B512" s="104"/>
      <c r="C512" s="104"/>
      <c r="D512" s="104"/>
      <c r="E512" s="104"/>
      <c r="F512" s="104"/>
      <c r="G512" s="110"/>
      <c r="H512" s="106"/>
      <c r="I512" s="106"/>
      <c r="J512" s="12"/>
      <c r="K512" s="12"/>
      <c r="L512" s="12"/>
      <c r="M512" s="12"/>
      <c r="N512" s="12"/>
      <c r="O512" s="12"/>
      <c r="P512" s="2"/>
      <c r="Q512" s="2"/>
      <c r="R512" s="2"/>
      <c r="S512" s="2"/>
      <c r="T512" s="2"/>
    </row>
    <row r="513" spans="1:20" ht="14.4" customHeight="1" x14ac:dyDescent="0.3">
      <c r="A513" s="103"/>
      <c r="B513" s="104"/>
      <c r="C513" s="104"/>
      <c r="D513" s="104"/>
      <c r="E513" s="104"/>
      <c r="F513" s="104"/>
      <c r="G513" s="110"/>
      <c r="H513" s="106"/>
      <c r="I513" s="106"/>
      <c r="J513" s="12"/>
      <c r="K513" s="12"/>
      <c r="L513" s="12"/>
      <c r="M513" s="12"/>
      <c r="N513" s="12"/>
      <c r="O513" s="12"/>
      <c r="P513" s="2"/>
      <c r="Q513" s="2"/>
      <c r="R513" s="2"/>
      <c r="S513" s="2"/>
      <c r="T513" s="2"/>
    </row>
    <row r="514" spans="1:20" ht="14.4" customHeight="1" x14ac:dyDescent="0.3">
      <c r="A514" s="103"/>
      <c r="B514" s="104"/>
      <c r="C514" s="104"/>
      <c r="D514" s="104"/>
      <c r="E514" s="104"/>
      <c r="F514" s="104"/>
      <c r="G514" s="110"/>
      <c r="H514" s="106"/>
      <c r="I514" s="106"/>
      <c r="J514" s="12"/>
      <c r="K514" s="12"/>
      <c r="L514" s="12"/>
      <c r="M514" s="12"/>
      <c r="N514" s="12"/>
      <c r="O514" s="12"/>
      <c r="P514" s="2"/>
      <c r="Q514" s="2"/>
      <c r="R514" s="2"/>
      <c r="S514" s="2"/>
      <c r="T514" s="2"/>
    </row>
    <row r="515" spans="1:20" ht="14.4" customHeight="1" x14ac:dyDescent="0.3">
      <c r="A515" s="103"/>
      <c r="B515" s="104"/>
      <c r="C515" s="104"/>
      <c r="D515" s="104"/>
      <c r="E515" s="104"/>
      <c r="F515" s="104"/>
      <c r="G515" s="110"/>
      <c r="H515" s="106"/>
      <c r="I515" s="106"/>
      <c r="J515" s="12"/>
      <c r="K515" s="12"/>
      <c r="L515" s="12"/>
      <c r="M515" s="12"/>
      <c r="N515" s="12"/>
      <c r="O515" s="12"/>
      <c r="P515" s="2"/>
      <c r="Q515" s="2"/>
      <c r="R515" s="2"/>
      <c r="S515" s="2"/>
      <c r="T515" s="2"/>
    </row>
    <row r="516" spans="1:20" ht="14.4" customHeight="1" x14ac:dyDescent="0.3">
      <c r="A516" s="103"/>
      <c r="B516" s="104"/>
      <c r="C516" s="104"/>
      <c r="D516" s="104"/>
      <c r="E516" s="104"/>
      <c r="F516" s="104"/>
      <c r="G516" s="110"/>
      <c r="H516" s="106"/>
      <c r="I516" s="106"/>
      <c r="J516" s="12"/>
      <c r="K516" s="12"/>
      <c r="L516" s="12"/>
      <c r="M516" s="12"/>
      <c r="N516" s="12"/>
      <c r="O516" s="12"/>
      <c r="P516" s="2"/>
      <c r="Q516" s="2"/>
      <c r="R516" s="2"/>
      <c r="S516" s="2"/>
      <c r="T516" s="2"/>
    </row>
    <row r="517" spans="1:20" ht="14.4" customHeight="1" x14ac:dyDescent="0.3">
      <c r="A517" s="103"/>
      <c r="B517" s="104"/>
      <c r="C517" s="104"/>
      <c r="D517" s="104"/>
      <c r="E517" s="104"/>
      <c r="F517" s="104"/>
      <c r="G517" s="110"/>
      <c r="H517" s="106"/>
      <c r="I517" s="106"/>
      <c r="J517" s="12"/>
      <c r="K517" s="12"/>
      <c r="L517" s="12"/>
      <c r="M517" s="12"/>
      <c r="N517" s="12"/>
      <c r="O517" s="12"/>
      <c r="P517" s="2"/>
      <c r="Q517" s="2"/>
      <c r="R517" s="2"/>
      <c r="S517" s="2"/>
      <c r="T517" s="2"/>
    </row>
    <row r="518" spans="1:20" ht="14.4" customHeight="1" x14ac:dyDescent="0.3">
      <c r="A518" s="103"/>
      <c r="B518" s="104"/>
      <c r="C518" s="104"/>
      <c r="D518" s="104"/>
      <c r="E518" s="104"/>
      <c r="F518" s="104"/>
      <c r="G518" s="110"/>
      <c r="H518" s="106"/>
      <c r="I518" s="106"/>
      <c r="J518" s="12"/>
      <c r="K518" s="12"/>
      <c r="L518" s="12"/>
      <c r="M518" s="12"/>
      <c r="N518" s="12"/>
      <c r="O518" s="12"/>
      <c r="P518" s="2"/>
      <c r="Q518" s="2"/>
      <c r="R518" s="2"/>
      <c r="S518" s="2"/>
      <c r="T518" s="2"/>
    </row>
    <row r="519" spans="1:20" ht="14.4" customHeight="1" x14ac:dyDescent="0.3">
      <c r="A519" s="103"/>
      <c r="B519" s="104"/>
      <c r="C519" s="104"/>
      <c r="D519" s="104"/>
      <c r="E519" s="104"/>
      <c r="F519" s="104"/>
      <c r="G519" s="110"/>
      <c r="H519" s="106"/>
      <c r="I519" s="106"/>
      <c r="J519" s="12"/>
      <c r="K519" s="12"/>
      <c r="L519" s="12"/>
      <c r="M519" s="12"/>
      <c r="N519" s="12"/>
      <c r="O519" s="12"/>
      <c r="P519" s="2"/>
      <c r="Q519" s="2"/>
      <c r="R519" s="2"/>
      <c r="S519" s="2"/>
      <c r="T519" s="2"/>
    </row>
    <row r="520" spans="1:20" ht="14.4" customHeight="1" x14ac:dyDescent="0.3">
      <c r="A520" s="103"/>
      <c r="B520" s="104"/>
      <c r="C520" s="104"/>
      <c r="D520" s="104"/>
      <c r="E520" s="104"/>
      <c r="F520" s="104"/>
      <c r="G520" s="110"/>
      <c r="H520" s="106"/>
      <c r="I520" s="106"/>
      <c r="J520" s="12"/>
      <c r="K520" s="12"/>
      <c r="L520" s="12"/>
      <c r="M520" s="12"/>
      <c r="N520" s="12"/>
      <c r="O520" s="12"/>
      <c r="P520" s="2"/>
      <c r="Q520" s="2"/>
      <c r="R520" s="2"/>
      <c r="S520" s="2"/>
      <c r="T520" s="2"/>
    </row>
    <row r="521" spans="1:20" ht="14.4" customHeight="1" x14ac:dyDescent="0.3">
      <c r="A521" s="103"/>
      <c r="B521" s="104"/>
      <c r="C521" s="104"/>
      <c r="D521" s="104"/>
      <c r="E521" s="104"/>
      <c r="F521" s="104"/>
      <c r="G521" s="110"/>
      <c r="H521" s="106"/>
      <c r="I521" s="106"/>
      <c r="J521" s="12"/>
      <c r="K521" s="12"/>
      <c r="L521" s="12"/>
      <c r="M521" s="12"/>
      <c r="N521" s="12"/>
      <c r="O521" s="12"/>
      <c r="P521" s="2"/>
      <c r="Q521" s="2"/>
      <c r="R521" s="2"/>
      <c r="S521" s="2"/>
      <c r="T521" s="2"/>
    </row>
    <row r="522" spans="1:20" ht="14.4" customHeight="1" x14ac:dyDescent="0.3">
      <c r="A522" s="103"/>
      <c r="B522" s="104"/>
      <c r="C522" s="104"/>
      <c r="D522" s="104"/>
      <c r="E522" s="104"/>
      <c r="F522" s="104"/>
      <c r="G522" s="110"/>
      <c r="H522" s="106"/>
      <c r="I522" s="106"/>
      <c r="J522" s="12"/>
      <c r="K522" s="12"/>
      <c r="L522" s="12"/>
      <c r="M522" s="12"/>
      <c r="N522" s="12"/>
      <c r="O522" s="12"/>
      <c r="P522" s="2"/>
      <c r="Q522" s="2"/>
      <c r="R522" s="2"/>
      <c r="S522" s="2"/>
      <c r="T522" s="2"/>
    </row>
    <row r="523" spans="1:20" ht="14.4" customHeight="1" x14ac:dyDescent="0.3">
      <c r="A523" s="103"/>
      <c r="B523" s="104"/>
      <c r="C523" s="104"/>
      <c r="D523" s="104"/>
      <c r="E523" s="104"/>
      <c r="F523" s="104"/>
      <c r="G523" s="110"/>
      <c r="H523" s="106"/>
      <c r="I523" s="106"/>
      <c r="J523" s="12"/>
      <c r="K523" s="12"/>
      <c r="L523" s="12"/>
      <c r="M523" s="12"/>
      <c r="N523" s="12"/>
      <c r="O523" s="12"/>
      <c r="P523" s="2"/>
      <c r="Q523" s="2"/>
      <c r="R523" s="2"/>
      <c r="S523" s="2"/>
      <c r="T523" s="2"/>
    </row>
    <row r="524" spans="1:20" ht="14.4" customHeight="1" x14ac:dyDescent="0.3">
      <c r="A524" s="103"/>
      <c r="B524" s="104"/>
      <c r="C524" s="104"/>
      <c r="D524" s="104"/>
      <c r="E524" s="104"/>
      <c r="F524" s="104"/>
      <c r="G524" s="110"/>
      <c r="H524" s="106"/>
      <c r="I524" s="106"/>
      <c r="J524" s="12"/>
      <c r="K524" s="12"/>
      <c r="L524" s="12"/>
      <c r="M524" s="12"/>
      <c r="N524" s="12"/>
      <c r="O524" s="12"/>
      <c r="P524" s="2"/>
      <c r="Q524" s="2"/>
      <c r="R524" s="2"/>
      <c r="S524" s="2"/>
      <c r="T524" s="2"/>
    </row>
    <row r="525" spans="1:20" ht="14.4" customHeight="1" x14ac:dyDescent="0.3">
      <c r="A525" s="103"/>
      <c r="B525" s="104"/>
      <c r="C525" s="104"/>
      <c r="D525" s="104"/>
      <c r="E525" s="104"/>
      <c r="F525" s="104"/>
      <c r="G525" s="110"/>
      <c r="H525" s="106"/>
      <c r="I525" s="106"/>
      <c r="J525" s="12"/>
      <c r="K525" s="12"/>
      <c r="L525" s="12"/>
      <c r="M525" s="12"/>
      <c r="N525" s="12"/>
      <c r="O525" s="12"/>
      <c r="P525" s="2"/>
      <c r="Q525" s="2"/>
      <c r="R525" s="2"/>
      <c r="S525" s="2"/>
      <c r="T525" s="2"/>
    </row>
    <row r="526" spans="1:20" ht="14.4" customHeight="1" x14ac:dyDescent="0.3">
      <c r="A526" s="103"/>
      <c r="B526" s="104"/>
      <c r="C526" s="104"/>
      <c r="D526" s="104"/>
      <c r="E526" s="104"/>
      <c r="F526" s="104"/>
      <c r="G526" s="110"/>
      <c r="H526" s="106"/>
      <c r="I526" s="106"/>
      <c r="J526" s="12"/>
      <c r="K526" s="12"/>
      <c r="L526" s="12"/>
      <c r="M526" s="12"/>
      <c r="N526" s="12"/>
      <c r="O526" s="12"/>
      <c r="P526" s="2"/>
      <c r="Q526" s="2"/>
      <c r="R526" s="2"/>
      <c r="S526" s="2"/>
      <c r="T526" s="2"/>
    </row>
    <row r="527" spans="1:20" ht="14.4" customHeight="1" x14ac:dyDescent="0.3">
      <c r="A527" s="103"/>
      <c r="B527" s="104"/>
      <c r="C527" s="104"/>
      <c r="D527" s="104"/>
      <c r="E527" s="104"/>
      <c r="F527" s="104"/>
      <c r="G527" s="110"/>
      <c r="H527" s="106"/>
      <c r="I527" s="106"/>
      <c r="J527" s="12"/>
      <c r="K527" s="12"/>
      <c r="L527" s="12"/>
      <c r="M527" s="12"/>
      <c r="N527" s="12"/>
      <c r="O527" s="12"/>
      <c r="P527" s="2"/>
      <c r="Q527" s="2"/>
      <c r="R527" s="2"/>
      <c r="S527" s="2"/>
      <c r="T527" s="2"/>
    </row>
    <row r="528" spans="1:20" ht="14.4" customHeight="1" x14ac:dyDescent="0.3">
      <c r="A528" s="103"/>
      <c r="B528" s="104"/>
      <c r="C528" s="104"/>
      <c r="D528" s="104"/>
      <c r="E528" s="104"/>
      <c r="F528" s="104"/>
      <c r="G528" s="110"/>
      <c r="H528" s="106"/>
      <c r="I528" s="106"/>
      <c r="J528" s="12"/>
      <c r="K528" s="12"/>
      <c r="L528" s="12"/>
      <c r="M528" s="12"/>
      <c r="N528" s="12"/>
      <c r="O528" s="12"/>
      <c r="P528" s="2"/>
      <c r="Q528" s="2"/>
      <c r="R528" s="2"/>
      <c r="S528" s="2"/>
      <c r="T528" s="2"/>
    </row>
    <row r="529" spans="1:20" ht="14.4" customHeight="1" x14ac:dyDescent="0.3">
      <c r="A529" s="103"/>
      <c r="B529" s="104"/>
      <c r="C529" s="104"/>
      <c r="D529" s="104"/>
      <c r="E529" s="104"/>
      <c r="F529" s="104"/>
      <c r="G529" s="110"/>
      <c r="H529" s="106"/>
      <c r="I529" s="106"/>
      <c r="J529" s="12"/>
      <c r="K529" s="12"/>
      <c r="L529" s="12"/>
      <c r="M529" s="12"/>
      <c r="N529" s="12"/>
      <c r="O529" s="12"/>
      <c r="P529" s="2"/>
      <c r="Q529" s="2"/>
      <c r="R529" s="2"/>
      <c r="S529" s="2"/>
      <c r="T529" s="2"/>
    </row>
    <row r="530" spans="1:20" ht="14.4" customHeight="1" x14ac:dyDescent="0.3">
      <c r="A530" s="103"/>
      <c r="B530" s="104"/>
      <c r="C530" s="104"/>
      <c r="D530" s="104"/>
      <c r="E530" s="104"/>
      <c r="F530" s="104"/>
      <c r="G530" s="110"/>
      <c r="H530" s="106"/>
      <c r="I530" s="106"/>
      <c r="J530" s="12"/>
      <c r="K530" s="12"/>
      <c r="L530" s="12"/>
      <c r="M530" s="12"/>
      <c r="N530" s="12"/>
      <c r="O530" s="12"/>
      <c r="P530" s="2"/>
      <c r="Q530" s="2"/>
      <c r="R530" s="2"/>
      <c r="S530" s="2"/>
      <c r="T530" s="2"/>
    </row>
    <row r="531" spans="1:20" ht="14.4" customHeight="1" x14ac:dyDescent="0.3">
      <c r="A531" s="103"/>
      <c r="B531" s="104"/>
      <c r="C531" s="104"/>
      <c r="D531" s="104"/>
      <c r="E531" s="104"/>
      <c r="F531" s="104"/>
      <c r="G531" s="110"/>
      <c r="H531" s="106"/>
      <c r="I531" s="106"/>
      <c r="J531" s="12"/>
      <c r="K531" s="12"/>
      <c r="L531" s="12"/>
      <c r="M531" s="12"/>
      <c r="N531" s="12"/>
      <c r="O531" s="12"/>
      <c r="P531" s="2"/>
      <c r="Q531" s="2"/>
      <c r="R531" s="2"/>
      <c r="S531" s="2"/>
      <c r="T531" s="2"/>
    </row>
    <row r="532" spans="1:20" ht="14.4" customHeight="1" x14ac:dyDescent="0.3">
      <c r="A532" s="103"/>
      <c r="B532" s="104"/>
      <c r="C532" s="104"/>
      <c r="D532" s="104"/>
      <c r="E532" s="104"/>
      <c r="F532" s="104"/>
      <c r="G532" s="110"/>
      <c r="H532" s="106"/>
      <c r="I532" s="106"/>
      <c r="J532" s="12"/>
      <c r="K532" s="12"/>
      <c r="L532" s="12"/>
      <c r="M532" s="12"/>
      <c r="N532" s="12"/>
      <c r="O532" s="12"/>
      <c r="P532" s="2"/>
      <c r="Q532" s="2"/>
      <c r="R532" s="2"/>
      <c r="S532" s="2"/>
      <c r="T532" s="2"/>
    </row>
    <row r="533" spans="1:20" ht="14.4" customHeight="1" x14ac:dyDescent="0.3">
      <c r="A533" s="103"/>
      <c r="B533" s="104"/>
      <c r="C533" s="104"/>
      <c r="D533" s="104"/>
      <c r="E533" s="104"/>
      <c r="F533" s="104"/>
      <c r="G533" s="110"/>
      <c r="H533" s="106"/>
      <c r="I533" s="106"/>
      <c r="J533" s="12"/>
      <c r="K533" s="12"/>
      <c r="L533" s="12"/>
      <c r="M533" s="12"/>
      <c r="N533" s="12"/>
      <c r="O533" s="12"/>
      <c r="P533" s="2"/>
      <c r="Q533" s="2"/>
      <c r="R533" s="2"/>
      <c r="S533" s="2"/>
      <c r="T533" s="2"/>
    </row>
    <row r="534" spans="1:20" ht="14.4" customHeight="1" x14ac:dyDescent="0.3">
      <c r="A534" s="103"/>
      <c r="B534" s="104"/>
      <c r="C534" s="104"/>
      <c r="D534" s="104"/>
      <c r="E534" s="104"/>
      <c r="F534" s="104"/>
      <c r="G534" s="110"/>
      <c r="H534" s="106"/>
      <c r="I534" s="106"/>
      <c r="J534" s="12"/>
      <c r="K534" s="12"/>
      <c r="L534" s="12"/>
      <c r="M534" s="12"/>
      <c r="N534" s="12"/>
      <c r="O534" s="12"/>
      <c r="P534" s="2"/>
      <c r="Q534" s="2"/>
      <c r="R534" s="2"/>
      <c r="S534" s="2"/>
      <c r="T534" s="2"/>
    </row>
    <row r="535" spans="1:20" ht="14.4" customHeight="1" x14ac:dyDescent="0.3">
      <c r="A535" s="103"/>
      <c r="B535" s="104"/>
      <c r="C535" s="104"/>
      <c r="D535" s="104"/>
      <c r="E535" s="104"/>
      <c r="F535" s="104"/>
      <c r="G535" s="110"/>
      <c r="H535" s="106"/>
      <c r="I535" s="106"/>
      <c r="J535" s="12"/>
      <c r="K535" s="12"/>
      <c r="L535" s="12"/>
      <c r="M535" s="12"/>
      <c r="N535" s="12"/>
      <c r="O535" s="12"/>
      <c r="P535" s="2"/>
      <c r="Q535" s="2"/>
      <c r="R535" s="2"/>
      <c r="S535" s="2"/>
      <c r="T535" s="2"/>
    </row>
    <row r="536" spans="1:20" ht="14.4" customHeight="1" x14ac:dyDescent="0.3">
      <c r="A536" s="103"/>
      <c r="B536" s="104"/>
      <c r="C536" s="104"/>
      <c r="D536" s="104"/>
      <c r="E536" s="104"/>
      <c r="F536" s="104"/>
      <c r="G536" s="110"/>
      <c r="H536" s="106"/>
      <c r="I536" s="106"/>
      <c r="J536" s="12"/>
      <c r="K536" s="12"/>
      <c r="L536" s="12"/>
      <c r="M536" s="12"/>
      <c r="N536" s="12"/>
      <c r="O536" s="12"/>
      <c r="P536" s="2"/>
      <c r="Q536" s="2"/>
      <c r="R536" s="2"/>
      <c r="S536" s="2"/>
      <c r="T536" s="2"/>
    </row>
    <row r="537" spans="1:20" ht="14.4" customHeight="1" x14ac:dyDescent="0.3">
      <c r="A537" s="103"/>
      <c r="B537" s="104"/>
      <c r="C537" s="104"/>
      <c r="D537" s="104"/>
      <c r="E537" s="104"/>
      <c r="F537" s="104"/>
      <c r="G537" s="110"/>
      <c r="H537" s="106"/>
      <c r="I537" s="106"/>
      <c r="J537" s="12"/>
      <c r="K537" s="12"/>
      <c r="L537" s="12"/>
      <c r="M537" s="12"/>
      <c r="N537" s="12"/>
      <c r="O537" s="12"/>
      <c r="P537" s="2"/>
      <c r="Q537" s="2"/>
      <c r="R537" s="2"/>
      <c r="S537" s="2"/>
      <c r="T537" s="2"/>
    </row>
    <row r="538" spans="1:20" ht="14.4" customHeight="1" x14ac:dyDescent="0.3">
      <c r="A538" s="103"/>
      <c r="B538" s="104"/>
      <c r="C538" s="104"/>
      <c r="D538" s="104"/>
      <c r="E538" s="104"/>
      <c r="F538" s="104"/>
      <c r="G538" s="110"/>
      <c r="H538" s="106"/>
      <c r="I538" s="106"/>
      <c r="J538" s="12"/>
      <c r="K538" s="12"/>
      <c r="L538" s="12"/>
      <c r="M538" s="12"/>
      <c r="N538" s="12"/>
      <c r="O538" s="12"/>
      <c r="P538" s="2"/>
      <c r="Q538" s="2"/>
      <c r="R538" s="2"/>
      <c r="S538" s="2"/>
      <c r="T538" s="2"/>
    </row>
    <row r="539" spans="1:20" ht="14.4" customHeight="1" x14ac:dyDescent="0.3">
      <c r="A539" s="103"/>
      <c r="B539" s="104"/>
      <c r="C539" s="104"/>
      <c r="D539" s="104"/>
      <c r="E539" s="104"/>
      <c r="F539" s="104"/>
      <c r="G539" s="110"/>
      <c r="H539" s="106"/>
      <c r="I539" s="106"/>
      <c r="J539" s="12"/>
      <c r="K539" s="12"/>
      <c r="L539" s="12"/>
      <c r="M539" s="12"/>
      <c r="N539" s="12"/>
      <c r="O539" s="12"/>
      <c r="P539" s="2"/>
      <c r="Q539" s="2"/>
      <c r="R539" s="2"/>
      <c r="S539" s="2"/>
      <c r="T539" s="2"/>
    </row>
    <row r="540" spans="1:20" ht="14.4" customHeight="1" x14ac:dyDescent="0.3">
      <c r="A540" s="103"/>
      <c r="B540" s="104"/>
      <c r="C540" s="104"/>
      <c r="D540" s="104"/>
      <c r="E540" s="104"/>
      <c r="F540" s="104"/>
      <c r="G540" s="110"/>
      <c r="H540" s="106"/>
      <c r="I540" s="106"/>
      <c r="J540" s="12"/>
      <c r="K540" s="12"/>
      <c r="L540" s="12"/>
      <c r="M540" s="12"/>
      <c r="N540" s="12"/>
      <c r="O540" s="12"/>
      <c r="P540" s="2"/>
      <c r="Q540" s="2"/>
      <c r="R540" s="2"/>
      <c r="S540" s="2"/>
      <c r="T540" s="2"/>
    </row>
    <row r="541" spans="1:20" ht="14.4" customHeight="1" x14ac:dyDescent="0.3">
      <c r="A541" s="103"/>
      <c r="B541" s="104"/>
      <c r="C541" s="104"/>
      <c r="D541" s="104"/>
      <c r="E541" s="104"/>
      <c r="F541" s="104"/>
      <c r="G541" s="110"/>
      <c r="H541" s="106"/>
      <c r="I541" s="106"/>
      <c r="J541" s="12"/>
      <c r="K541" s="12"/>
      <c r="L541" s="12"/>
      <c r="M541" s="12"/>
      <c r="N541" s="12"/>
      <c r="O541" s="12"/>
      <c r="P541" s="2"/>
      <c r="Q541" s="2"/>
      <c r="R541" s="2"/>
      <c r="S541" s="2"/>
      <c r="T541" s="2"/>
    </row>
    <row r="542" spans="1:20" ht="14.4" customHeight="1" x14ac:dyDescent="0.3">
      <c r="A542" s="103"/>
      <c r="B542" s="104"/>
      <c r="C542" s="104"/>
      <c r="D542" s="104"/>
      <c r="E542" s="104"/>
      <c r="F542" s="104"/>
      <c r="G542" s="110"/>
      <c r="H542" s="106"/>
      <c r="I542" s="106"/>
      <c r="J542" s="12"/>
      <c r="K542" s="12"/>
      <c r="L542" s="12"/>
      <c r="M542" s="12"/>
      <c r="N542" s="12"/>
      <c r="O542" s="12"/>
      <c r="P542" s="2"/>
      <c r="Q542" s="2"/>
      <c r="R542" s="2"/>
      <c r="S542" s="2"/>
      <c r="T542" s="2"/>
    </row>
    <row r="543" spans="1:20" ht="14.4" customHeight="1" x14ac:dyDescent="0.3">
      <c r="A543" s="103"/>
      <c r="B543" s="104"/>
      <c r="C543" s="104"/>
      <c r="D543" s="104"/>
      <c r="E543" s="104"/>
      <c r="F543" s="104"/>
      <c r="G543" s="110"/>
      <c r="H543" s="106"/>
      <c r="I543" s="106"/>
      <c r="J543" s="12"/>
      <c r="K543" s="12"/>
      <c r="L543" s="12"/>
      <c r="M543" s="12"/>
      <c r="N543" s="12"/>
      <c r="O543" s="12"/>
      <c r="P543" s="2"/>
      <c r="Q543" s="2"/>
      <c r="R543" s="2"/>
      <c r="S543" s="2"/>
      <c r="T543" s="2"/>
    </row>
    <row r="544" spans="1:20" ht="14.4" customHeight="1" x14ac:dyDescent="0.3">
      <c r="A544" s="21"/>
      <c r="B544" s="22"/>
      <c r="C544" s="22"/>
      <c r="D544" s="22"/>
      <c r="E544" s="22"/>
      <c r="F544" s="22"/>
      <c r="G544" s="23"/>
      <c r="H544" s="24"/>
      <c r="I544" s="24"/>
      <c r="J544" s="12"/>
      <c r="K544" s="12"/>
      <c r="L544" s="12"/>
      <c r="M544" s="12"/>
      <c r="N544" s="12"/>
      <c r="O544" s="12"/>
      <c r="P544" s="2"/>
      <c r="Q544" s="2"/>
      <c r="R544" s="2"/>
      <c r="S544" s="2"/>
      <c r="T544" s="2"/>
    </row>
    <row r="545" spans="1:20" ht="14.4" customHeight="1" x14ac:dyDescent="0.3">
      <c r="A545" s="21"/>
      <c r="B545" s="22"/>
      <c r="C545" s="22"/>
      <c r="D545" s="22"/>
      <c r="E545" s="22"/>
      <c r="F545" s="22"/>
      <c r="G545" s="23"/>
      <c r="H545" s="24"/>
      <c r="I545" s="24"/>
      <c r="J545" s="12"/>
      <c r="K545" s="12"/>
      <c r="L545" s="12"/>
      <c r="M545" s="12"/>
      <c r="N545" s="12"/>
      <c r="O545" s="12"/>
      <c r="P545" s="2"/>
      <c r="Q545" s="2"/>
      <c r="R545" s="2"/>
      <c r="S545" s="2"/>
      <c r="T545" s="2"/>
    </row>
    <row r="546" spans="1:20" ht="14.4" customHeight="1" x14ac:dyDescent="0.3">
      <c r="A546" s="21"/>
      <c r="B546" s="22"/>
      <c r="C546" s="22"/>
      <c r="D546" s="22"/>
      <c r="E546" s="22"/>
      <c r="F546" s="22"/>
      <c r="G546" s="23"/>
      <c r="H546" s="24"/>
      <c r="I546" s="24"/>
      <c r="J546" s="12"/>
      <c r="K546" s="12"/>
      <c r="L546" s="12"/>
      <c r="M546" s="12"/>
      <c r="N546" s="12"/>
      <c r="O546" s="12"/>
      <c r="P546" s="2"/>
      <c r="Q546" s="2"/>
      <c r="R546" s="2"/>
      <c r="S546" s="2"/>
      <c r="T546" s="2"/>
    </row>
    <row r="547" spans="1:20" ht="14.4" customHeight="1" x14ac:dyDescent="0.3">
      <c r="A547" s="21"/>
      <c r="B547" s="22"/>
      <c r="C547" s="22"/>
      <c r="D547" s="22"/>
      <c r="E547" s="22"/>
      <c r="F547" s="22"/>
      <c r="G547" s="23"/>
      <c r="H547" s="24"/>
      <c r="I547" s="24"/>
      <c r="J547" s="12"/>
      <c r="K547" s="12"/>
      <c r="L547" s="12"/>
      <c r="M547" s="12"/>
      <c r="N547" s="12"/>
      <c r="O547" s="12"/>
      <c r="P547" s="2"/>
      <c r="Q547" s="2"/>
      <c r="R547" s="2"/>
      <c r="S547" s="2"/>
      <c r="T547" s="2"/>
    </row>
    <row r="548" spans="1:20" ht="14.4" customHeight="1" x14ac:dyDescent="0.3">
      <c r="A548" s="21"/>
      <c r="B548" s="22"/>
      <c r="C548" s="22"/>
      <c r="D548" s="22"/>
      <c r="E548" s="22"/>
      <c r="F548" s="22"/>
      <c r="G548" s="23"/>
      <c r="H548" s="24"/>
      <c r="I548" s="24"/>
      <c r="J548" s="12"/>
      <c r="K548" s="12"/>
      <c r="L548" s="12"/>
      <c r="M548" s="12"/>
      <c r="N548" s="12"/>
      <c r="O548" s="12"/>
      <c r="P548" s="2"/>
      <c r="Q548" s="2"/>
      <c r="R548" s="2"/>
      <c r="S548" s="2"/>
      <c r="T548" s="2"/>
    </row>
    <row r="549" spans="1:20" ht="14.4" customHeight="1" x14ac:dyDescent="0.3">
      <c r="A549" s="21"/>
      <c r="B549" s="22"/>
      <c r="C549" s="22"/>
      <c r="D549" s="22"/>
      <c r="E549" s="22"/>
      <c r="F549" s="22"/>
      <c r="G549" s="23"/>
      <c r="H549" s="24"/>
      <c r="I549" s="24"/>
      <c r="J549" s="12"/>
      <c r="K549" s="12"/>
      <c r="L549" s="12"/>
      <c r="M549" s="12"/>
      <c r="N549" s="12"/>
      <c r="O549" s="12"/>
      <c r="P549" s="2"/>
      <c r="Q549" s="2"/>
      <c r="R549" s="2"/>
      <c r="S549" s="2"/>
      <c r="T549" s="2"/>
    </row>
    <row r="550" spans="1:20" ht="14.4" customHeight="1" x14ac:dyDescent="0.3">
      <c r="A550" s="21"/>
      <c r="B550" s="22"/>
      <c r="C550" s="22"/>
      <c r="D550" s="22"/>
      <c r="E550" s="22"/>
      <c r="F550" s="22"/>
      <c r="G550" s="23"/>
      <c r="H550" s="24"/>
      <c r="I550" s="24"/>
      <c r="J550" s="12"/>
      <c r="K550" s="12"/>
      <c r="L550" s="12"/>
      <c r="M550" s="12"/>
      <c r="N550" s="12"/>
      <c r="O550" s="12"/>
      <c r="P550" s="2"/>
      <c r="Q550" s="2"/>
      <c r="R550" s="2"/>
      <c r="S550" s="2"/>
      <c r="T550" s="2"/>
    </row>
    <row r="551" spans="1:20" ht="14.4" customHeight="1" x14ac:dyDescent="0.3">
      <c r="B551" s="22"/>
      <c r="C551" s="22"/>
      <c r="D551" s="22"/>
      <c r="E551" s="22"/>
      <c r="F551" s="22"/>
      <c r="G551" s="23"/>
      <c r="H551" s="24"/>
      <c r="I551" s="24"/>
      <c r="J551" s="12"/>
      <c r="K551" s="12"/>
      <c r="L551" s="12"/>
      <c r="M551" s="12"/>
      <c r="N551" s="12"/>
      <c r="O551" s="12"/>
      <c r="P551" s="2"/>
      <c r="Q551" s="2"/>
      <c r="R551" s="2"/>
      <c r="S551" s="2"/>
      <c r="T551" s="2"/>
    </row>
  </sheetData>
  <mergeCells count="7">
    <mergeCell ref="A7:G7"/>
    <mergeCell ref="A6:H6"/>
    <mergeCell ref="E2:I2"/>
    <mergeCell ref="H8:I8"/>
    <mergeCell ref="E5:G5"/>
    <mergeCell ref="E3:I3"/>
    <mergeCell ref="E4:I4"/>
  </mergeCells>
  <phoneticPr fontId="3" type="noConversion"/>
  <pageMargins left="1.1811023622047245" right="0.43307086614173229" top="0.55118110236220474" bottom="0.31496062992125984" header="0.19685039370078741" footer="0.39370078740157483"/>
  <pageSetup paperSize="9" scale="58" firstPageNumber="0" fitToHeight="10" orientation="portrait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Пользователь</cp:lastModifiedBy>
  <cp:lastPrinted>2023-05-02T12:13:29Z</cp:lastPrinted>
  <dcterms:created xsi:type="dcterms:W3CDTF">2010-07-08T18:22:07Z</dcterms:created>
  <dcterms:modified xsi:type="dcterms:W3CDTF">2023-05-03T14:58:43Z</dcterms:modified>
</cp:coreProperties>
</file>