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ВЕДОМСТВА" sheetId="1" r:id="rId1"/>
  </sheets>
  <definedNames>
    <definedName name="_xlnm.Print_Titles" localSheetId="0">ВЕДОМСТВА!$10:$10</definedName>
    <definedName name="_xlnm.Print_Area" localSheetId="0">ВЕДОМСТВА!$A$1:$I$513</definedName>
  </definedNames>
  <calcPr calcId="152511" fullCalcOnLoad="1"/>
</workbook>
</file>

<file path=xl/calcChain.xml><?xml version="1.0" encoding="utf-8"?>
<calcChain xmlns="http://schemas.openxmlformats.org/spreadsheetml/2006/main">
  <c r="G467" i="1" l="1"/>
  <c r="G47" i="1"/>
  <c r="G405" i="1"/>
  <c r="G515" i="1"/>
  <c r="G323" i="1"/>
  <c r="H234" i="1"/>
  <c r="I234" i="1"/>
  <c r="G234" i="1"/>
  <c r="G229" i="1"/>
  <c r="G228" i="1"/>
  <c r="G227" i="1"/>
  <c r="G226" i="1"/>
  <c r="G146" i="1"/>
  <c r="G306" i="1"/>
  <c r="G302" i="1"/>
  <c r="G301" i="1"/>
  <c r="G300" i="1"/>
  <c r="G299" i="1"/>
  <c r="H317" i="1"/>
  <c r="I317" i="1"/>
  <c r="G317" i="1"/>
  <c r="I358" i="1"/>
  <c r="H360" i="1"/>
  <c r="H359" i="1"/>
  <c r="H358" i="1"/>
  <c r="I360" i="1"/>
  <c r="I359" i="1"/>
  <c r="G358" i="1"/>
  <c r="G360" i="1"/>
  <c r="G359" i="1"/>
  <c r="G325" i="1"/>
  <c r="G324" i="1"/>
  <c r="G269" i="1"/>
  <c r="G268" i="1"/>
  <c r="G240" i="1"/>
  <c r="G190" i="1"/>
  <c r="G189" i="1"/>
  <c r="G188" i="1"/>
  <c r="G186" i="1"/>
  <c r="G157" i="1"/>
  <c r="G153" i="1"/>
  <c r="H230" i="1"/>
  <c r="I230" i="1"/>
  <c r="G230" i="1"/>
  <c r="G233" i="1"/>
  <c r="G232" i="1"/>
  <c r="G164" i="1"/>
  <c r="G163" i="1"/>
  <c r="G337" i="1"/>
  <c r="G45" i="1"/>
  <c r="G44" i="1"/>
  <c r="G100" i="1"/>
  <c r="G444" i="1"/>
  <c r="G445" i="1"/>
  <c r="G442" i="1"/>
  <c r="G412" i="1"/>
  <c r="G195" i="1"/>
  <c r="G348" i="1"/>
  <c r="G63" i="1"/>
  <c r="G61" i="1"/>
  <c r="G192" i="1"/>
  <c r="G162" i="1"/>
  <c r="G161" i="1"/>
  <c r="G368" i="1"/>
  <c r="G329" i="1"/>
  <c r="G365" i="1"/>
  <c r="G364" i="1"/>
  <c r="G450" i="1"/>
  <c r="G417" i="1"/>
  <c r="H493" i="1"/>
  <c r="I493" i="1"/>
  <c r="G493" i="1"/>
  <c r="G495" i="1"/>
  <c r="H437" i="1"/>
  <c r="I437" i="1"/>
  <c r="G437" i="1"/>
  <c r="H296" i="1"/>
  <c r="H295" i="1"/>
  <c r="H294" i="1"/>
  <c r="I296" i="1"/>
  <c r="I295" i="1"/>
  <c r="I294" i="1"/>
  <c r="G296" i="1"/>
  <c r="G295" i="1"/>
  <c r="G294" i="1"/>
  <c r="G154" i="1"/>
  <c r="H141" i="1"/>
  <c r="H140" i="1"/>
  <c r="H139" i="1"/>
  <c r="I141" i="1"/>
  <c r="I140" i="1"/>
  <c r="I139" i="1"/>
  <c r="G143" i="1"/>
  <c r="G142" i="1"/>
  <c r="G141" i="1"/>
  <c r="G140" i="1"/>
  <c r="G139" i="1"/>
  <c r="G22" i="1"/>
  <c r="G39" i="1"/>
  <c r="G38" i="1"/>
  <c r="H128" i="1"/>
  <c r="H127" i="1"/>
  <c r="H126" i="1"/>
  <c r="H125" i="1"/>
  <c r="I128" i="1"/>
  <c r="I127" i="1"/>
  <c r="I126" i="1"/>
  <c r="I125" i="1"/>
  <c r="G128" i="1"/>
  <c r="G127" i="1"/>
  <c r="G126" i="1"/>
  <c r="G125" i="1"/>
  <c r="H492" i="1"/>
  <c r="I492" i="1"/>
  <c r="H491" i="1"/>
  <c r="I491" i="1"/>
  <c r="H311" i="1"/>
  <c r="I311" i="1"/>
  <c r="G311" i="1"/>
  <c r="H309" i="1"/>
  <c r="I309" i="1"/>
  <c r="G309" i="1"/>
  <c r="H218" i="1"/>
  <c r="I218" i="1"/>
  <c r="G218" i="1"/>
  <c r="H210" i="1"/>
  <c r="I210" i="1"/>
  <c r="G210" i="1"/>
  <c r="G177" i="1"/>
  <c r="G149" i="1"/>
  <c r="G179" i="1"/>
  <c r="H171" i="1"/>
  <c r="I171" i="1"/>
  <c r="G171" i="1"/>
  <c r="G99" i="1"/>
  <c r="H490" i="1"/>
  <c r="H489" i="1"/>
  <c r="I490" i="1"/>
  <c r="I489" i="1"/>
  <c r="H307" i="1"/>
  <c r="I307" i="1"/>
  <c r="G307" i="1"/>
  <c r="I212" i="1"/>
  <c r="H212" i="1"/>
  <c r="G212" i="1"/>
  <c r="H202" i="1"/>
  <c r="I202" i="1"/>
  <c r="G202" i="1"/>
  <c r="I216" i="1"/>
  <c r="H216" i="1"/>
  <c r="G216" i="1"/>
  <c r="I214" i="1"/>
  <c r="H214" i="1"/>
  <c r="G214" i="1"/>
  <c r="I175" i="1"/>
  <c r="H175" i="1"/>
  <c r="G175" i="1"/>
  <c r="I173" i="1"/>
  <c r="H173" i="1"/>
  <c r="G173" i="1"/>
  <c r="H165" i="1"/>
  <c r="I165" i="1"/>
  <c r="G165" i="1"/>
  <c r="H53" i="1"/>
  <c r="I53" i="1"/>
  <c r="G53" i="1"/>
  <c r="I51" i="1"/>
  <c r="H51" i="1"/>
  <c r="G51" i="1"/>
  <c r="I57" i="1"/>
  <c r="H57" i="1"/>
  <c r="G57" i="1"/>
  <c r="G391" i="1"/>
  <c r="H97" i="1"/>
  <c r="I97" i="1"/>
  <c r="G97" i="1"/>
  <c r="H229" i="1"/>
  <c r="I229" i="1"/>
  <c r="H232" i="1"/>
  <c r="I232" i="1"/>
  <c r="H167" i="1"/>
  <c r="I167" i="1"/>
  <c r="G167" i="1"/>
  <c r="H206" i="1"/>
  <c r="I206" i="1"/>
  <c r="G206" i="1"/>
  <c r="H257" i="1"/>
  <c r="I257" i="1"/>
  <c r="G257" i="1"/>
  <c r="I355" i="1"/>
  <c r="H328" i="1"/>
  <c r="I328" i="1"/>
  <c r="G328" i="1"/>
  <c r="H259" i="1"/>
  <c r="I259" i="1"/>
  <c r="G259" i="1"/>
  <c r="H243" i="1"/>
  <c r="I243" i="1"/>
  <c r="G243" i="1"/>
  <c r="H30" i="1"/>
  <c r="I30" i="1"/>
  <c r="G30" i="1"/>
  <c r="G366" i="1"/>
  <c r="I82" i="1"/>
  <c r="I81" i="1"/>
  <c r="I80" i="1"/>
  <c r="I79" i="1"/>
  <c r="H82" i="1"/>
  <c r="H81" i="1"/>
  <c r="H80" i="1"/>
  <c r="H79" i="1"/>
  <c r="G82" i="1"/>
  <c r="G81" i="1"/>
  <c r="G80" i="1"/>
  <c r="G79" i="1"/>
  <c r="H355" i="1"/>
  <c r="G355" i="1"/>
  <c r="I353" i="1"/>
  <c r="H353" i="1"/>
  <c r="G353" i="1"/>
  <c r="G350" i="1"/>
  <c r="G224" i="1"/>
  <c r="G223" i="1"/>
  <c r="G222" i="1"/>
  <c r="H64" i="1"/>
  <c r="H60" i="1"/>
  <c r="H59" i="1"/>
  <c r="I64" i="1"/>
  <c r="I60" i="1"/>
  <c r="I59" i="1"/>
  <c r="G64" i="1"/>
  <c r="G60" i="1"/>
  <c r="G59" i="1"/>
  <c r="H291" i="1"/>
  <c r="H289" i="1"/>
  <c r="H288" i="1"/>
  <c r="I291" i="1"/>
  <c r="H466" i="1"/>
  <c r="I466" i="1"/>
  <c r="G466" i="1"/>
  <c r="G465" i="1"/>
  <c r="G464" i="1"/>
  <c r="G463" i="1"/>
  <c r="G462" i="1"/>
  <c r="G461" i="1"/>
  <c r="G460" i="1"/>
  <c r="H474" i="1"/>
  <c r="H472" i="1"/>
  <c r="H480" i="1"/>
  <c r="H479" i="1"/>
  <c r="H478" i="1"/>
  <c r="H477" i="1"/>
  <c r="H476" i="1"/>
  <c r="H36" i="1"/>
  <c r="I36" i="1"/>
  <c r="G36" i="1"/>
  <c r="H152" i="1"/>
  <c r="H151" i="1"/>
  <c r="H149" i="1"/>
  <c r="I152" i="1"/>
  <c r="H153" i="1"/>
  <c r="I153" i="1"/>
  <c r="G152" i="1"/>
  <c r="G151" i="1"/>
  <c r="G77" i="1"/>
  <c r="G76" i="1"/>
  <c r="G75" i="1"/>
  <c r="H16" i="1"/>
  <c r="H15" i="1"/>
  <c r="I16" i="1"/>
  <c r="I15" i="1"/>
  <c r="G16" i="1"/>
  <c r="G15" i="1"/>
  <c r="H35" i="1"/>
  <c r="H34" i="1"/>
  <c r="I35" i="1"/>
  <c r="I34" i="1"/>
  <c r="G35" i="1"/>
  <c r="G34" i="1"/>
  <c r="H114" i="1"/>
  <c r="I114" i="1"/>
  <c r="G114" i="1"/>
  <c r="H113" i="1"/>
  <c r="I113" i="1"/>
  <c r="G113" i="1"/>
  <c r="I313" i="1"/>
  <c r="H313" i="1"/>
  <c r="G313" i="1"/>
  <c r="H304" i="1"/>
  <c r="H303" i="1"/>
  <c r="I304" i="1"/>
  <c r="I303" i="1"/>
  <c r="G304" i="1"/>
  <c r="G303" i="1"/>
  <c r="H204" i="1"/>
  <c r="I204" i="1"/>
  <c r="H33" i="1"/>
  <c r="H32" i="1"/>
  <c r="I33" i="1"/>
  <c r="I32" i="1"/>
  <c r="G33" i="1"/>
  <c r="G32" i="1"/>
  <c r="H336" i="1"/>
  <c r="I336" i="1"/>
  <c r="G336" i="1"/>
  <c r="H334" i="1"/>
  <c r="I334" i="1"/>
  <c r="I333" i="1"/>
  <c r="I332" i="1"/>
  <c r="G334" i="1"/>
  <c r="G333" i="1"/>
  <c r="G332" i="1"/>
  <c r="G406" i="1"/>
  <c r="H406" i="1"/>
  <c r="I406" i="1"/>
  <c r="G404" i="1"/>
  <c r="H186" i="1"/>
  <c r="I186" i="1"/>
  <c r="H123" i="1"/>
  <c r="I123" i="1"/>
  <c r="G123" i="1"/>
  <c r="G291" i="1"/>
  <c r="G289" i="1"/>
  <c r="G288" i="1"/>
  <c r="I220" i="1"/>
  <c r="H220" i="1"/>
  <c r="G220" i="1"/>
  <c r="H111" i="1"/>
  <c r="I111" i="1"/>
  <c r="G111" i="1"/>
  <c r="H110" i="1"/>
  <c r="I110" i="1"/>
  <c r="G110" i="1"/>
  <c r="I315" i="1"/>
  <c r="H315" i="1"/>
  <c r="G315" i="1"/>
  <c r="I253" i="1"/>
  <c r="H253" i="1"/>
  <c r="G253" i="1"/>
  <c r="G204" i="1"/>
  <c r="I224" i="1"/>
  <c r="I223" i="1"/>
  <c r="I222" i="1"/>
  <c r="H224" i="1"/>
  <c r="H223" i="1"/>
  <c r="H222" i="1"/>
  <c r="H77" i="1"/>
  <c r="H76" i="1"/>
  <c r="H75" i="1"/>
  <c r="I77" i="1"/>
  <c r="I76" i="1"/>
  <c r="I75" i="1"/>
  <c r="H187" i="1"/>
  <c r="H185" i="1"/>
  <c r="H184" i="1"/>
  <c r="H183" i="1"/>
  <c r="H182" i="1"/>
  <c r="H189" i="1"/>
  <c r="H191" i="1"/>
  <c r="H193" i="1"/>
  <c r="H196" i="1"/>
  <c r="H198" i="1"/>
  <c r="H200" i="1"/>
  <c r="H208" i="1"/>
  <c r="I187" i="1"/>
  <c r="I185" i="1"/>
  <c r="I184" i="1"/>
  <c r="I183" i="1"/>
  <c r="I182" i="1"/>
  <c r="I189" i="1"/>
  <c r="I191" i="1"/>
  <c r="I193" i="1"/>
  <c r="I196" i="1"/>
  <c r="I198" i="1"/>
  <c r="I200" i="1"/>
  <c r="I208" i="1"/>
  <c r="G187" i="1"/>
  <c r="G185" i="1"/>
  <c r="G191" i="1"/>
  <c r="G196" i="1"/>
  <c r="G198" i="1"/>
  <c r="G200" i="1"/>
  <c r="G208" i="1"/>
  <c r="G169" i="1"/>
  <c r="G159" i="1"/>
  <c r="G267" i="1"/>
  <c r="G272" i="1"/>
  <c r="G271" i="1"/>
  <c r="G275" i="1"/>
  <c r="G274" i="1"/>
  <c r="G280" i="1"/>
  <c r="G279" i="1"/>
  <c r="G278" i="1"/>
  <c r="G277" i="1"/>
  <c r="G286" i="1"/>
  <c r="G285" i="1"/>
  <c r="G284" i="1"/>
  <c r="G283" i="1"/>
  <c r="G239" i="1"/>
  <c r="G238" i="1"/>
  <c r="G237" i="1"/>
  <c r="G236" i="1"/>
  <c r="G241" i="1"/>
  <c r="G245" i="1"/>
  <c r="G251" i="1"/>
  <c r="G250" i="1"/>
  <c r="G261" i="1"/>
  <c r="G255" i="1"/>
  <c r="H239" i="1"/>
  <c r="H238" i="1"/>
  <c r="H237" i="1"/>
  <c r="H236" i="1"/>
  <c r="H228" i="1"/>
  <c r="H227" i="1"/>
  <c r="H241" i="1"/>
  <c r="H245" i="1"/>
  <c r="H251" i="1"/>
  <c r="H250" i="1"/>
  <c r="H261" i="1"/>
  <c r="H255" i="1"/>
  <c r="I239" i="1"/>
  <c r="I238" i="1"/>
  <c r="I237" i="1"/>
  <c r="I241" i="1"/>
  <c r="I245" i="1"/>
  <c r="I251" i="1"/>
  <c r="I250" i="1"/>
  <c r="I249" i="1"/>
  <c r="I261" i="1"/>
  <c r="I255" i="1"/>
  <c r="G95" i="1"/>
  <c r="G94" i="1"/>
  <c r="G93" i="1"/>
  <c r="G92" i="1"/>
  <c r="G91" i="1"/>
  <c r="G105" i="1"/>
  <c r="G108" i="1"/>
  <c r="G107" i="1"/>
  <c r="G120" i="1"/>
  <c r="G119" i="1"/>
  <c r="G117" i="1"/>
  <c r="G116" i="1"/>
  <c r="G122" i="1"/>
  <c r="G89" i="1"/>
  <c r="G87" i="1"/>
  <c r="G86" i="1"/>
  <c r="G27" i="1"/>
  <c r="G55" i="1"/>
  <c r="G49" i="1"/>
  <c r="G72" i="1"/>
  <c r="G70" i="1"/>
  <c r="G69" i="1"/>
  <c r="G322" i="1"/>
  <c r="G321" i="1"/>
  <c r="G320" i="1"/>
  <c r="G319" i="1"/>
  <c r="G330" i="1"/>
  <c r="G326" i="1"/>
  <c r="G340" i="1"/>
  <c r="G339" i="1"/>
  <c r="G338" i="1"/>
  <c r="G347" i="1"/>
  <c r="G346" i="1"/>
  <c r="G345" i="1"/>
  <c r="G344" i="1"/>
  <c r="G343" i="1"/>
  <c r="G362" i="1"/>
  <c r="G357" i="1"/>
  <c r="G373" i="1"/>
  <c r="G372" i="1"/>
  <c r="G371" i="1"/>
  <c r="G370" i="1"/>
  <c r="G369" i="1"/>
  <c r="G382" i="1"/>
  <c r="G381" i="1"/>
  <c r="G380" i="1"/>
  <c r="G379" i="1"/>
  <c r="G385" i="1"/>
  <c r="G384" i="1"/>
  <c r="G134" i="1"/>
  <c r="G133" i="1"/>
  <c r="G137" i="1"/>
  <c r="G136" i="1"/>
  <c r="H268" i="1"/>
  <c r="H267" i="1"/>
  <c r="I268" i="1"/>
  <c r="I267" i="1"/>
  <c r="H272" i="1"/>
  <c r="H271" i="1"/>
  <c r="H275" i="1"/>
  <c r="H274" i="1"/>
  <c r="H280" i="1"/>
  <c r="H279" i="1"/>
  <c r="H278" i="1"/>
  <c r="H277" i="1"/>
  <c r="I272" i="1"/>
  <c r="I271" i="1"/>
  <c r="I275" i="1"/>
  <c r="I274" i="1"/>
  <c r="I280" i="1"/>
  <c r="I279" i="1"/>
  <c r="I278" i="1"/>
  <c r="I277" i="1"/>
  <c r="H405" i="1"/>
  <c r="H515" i="1"/>
  <c r="I405" i="1"/>
  <c r="I515" i="1"/>
  <c r="H161" i="1"/>
  <c r="H163" i="1"/>
  <c r="H169" i="1"/>
  <c r="H159" i="1"/>
  <c r="I161" i="1"/>
  <c r="I163" i="1"/>
  <c r="I169" i="1"/>
  <c r="I159" i="1"/>
  <c r="H322" i="1"/>
  <c r="H324" i="1"/>
  <c r="H330" i="1"/>
  <c r="H326" i="1"/>
  <c r="I322" i="1"/>
  <c r="I324" i="1"/>
  <c r="I330" i="1"/>
  <c r="I326" i="1"/>
  <c r="H340" i="1"/>
  <c r="H339" i="1"/>
  <c r="H338" i="1"/>
  <c r="I340" i="1"/>
  <c r="I339" i="1"/>
  <c r="I338" i="1"/>
  <c r="H22" i="1"/>
  <c r="H27" i="1"/>
  <c r="H45" i="1"/>
  <c r="H55" i="1"/>
  <c r="H49" i="1"/>
  <c r="H39" i="1"/>
  <c r="H38" i="1"/>
  <c r="I22" i="1"/>
  <c r="I27" i="1"/>
  <c r="I21" i="1"/>
  <c r="I45" i="1"/>
  <c r="I55" i="1"/>
  <c r="I49" i="1"/>
  <c r="I39" i="1"/>
  <c r="I38" i="1"/>
  <c r="H470" i="1"/>
  <c r="I89" i="1"/>
  <c r="I87" i="1"/>
  <c r="I86" i="1"/>
  <c r="I95" i="1"/>
  <c r="I94" i="1"/>
  <c r="I93" i="1"/>
  <c r="I92" i="1"/>
  <c r="I91" i="1"/>
  <c r="I364" i="1"/>
  <c r="I366" i="1"/>
  <c r="I407" i="1"/>
  <c r="I410" i="1"/>
  <c r="I413" i="1"/>
  <c r="I415" i="1"/>
  <c r="I419" i="1"/>
  <c r="I422" i="1"/>
  <c r="I428" i="1"/>
  <c r="I431" i="1"/>
  <c r="I434" i="1"/>
  <c r="I425" i="1"/>
  <c r="I454" i="1"/>
  <c r="I442" i="1"/>
  <c r="I446" i="1"/>
  <c r="I448" i="1"/>
  <c r="I470" i="1"/>
  <c r="I480" i="1"/>
  <c r="I479" i="1"/>
  <c r="I478" i="1"/>
  <c r="I477" i="1"/>
  <c r="I476" i="1"/>
  <c r="I487" i="1"/>
  <c r="I486" i="1"/>
  <c r="I485" i="1"/>
  <c r="I484" i="1"/>
  <c r="I483" i="1"/>
  <c r="I482" i="1"/>
  <c r="I509" i="1"/>
  <c r="H89" i="1"/>
  <c r="H87" i="1"/>
  <c r="H86" i="1"/>
  <c r="H95" i="1"/>
  <c r="H364" i="1"/>
  <c r="H366" i="1"/>
  <c r="H362" i="1"/>
  <c r="H357" i="1"/>
  <c r="H407" i="1"/>
  <c r="H410" i="1"/>
  <c r="H413" i="1"/>
  <c r="H415" i="1"/>
  <c r="H419" i="1"/>
  <c r="H422" i="1"/>
  <c r="H428" i="1"/>
  <c r="H431" i="1"/>
  <c r="H434" i="1"/>
  <c r="H425" i="1"/>
  <c r="H454" i="1"/>
  <c r="H453" i="1"/>
  <c r="H452" i="1"/>
  <c r="H442" i="1"/>
  <c r="H446" i="1"/>
  <c r="H448" i="1"/>
  <c r="H487" i="1"/>
  <c r="H486" i="1"/>
  <c r="H485" i="1"/>
  <c r="H484" i="1"/>
  <c r="H483" i="1"/>
  <c r="H482" i="1"/>
  <c r="H509" i="1"/>
  <c r="H507" i="1"/>
  <c r="H506" i="1"/>
  <c r="H505" i="1"/>
  <c r="H504" i="1"/>
  <c r="G407" i="1"/>
  <c r="G410" i="1"/>
  <c r="G413" i="1"/>
  <c r="G415" i="1"/>
  <c r="G419" i="1"/>
  <c r="G422" i="1"/>
  <c r="G428" i="1"/>
  <c r="G431" i="1"/>
  <c r="G434" i="1"/>
  <c r="G425" i="1"/>
  <c r="G454" i="1"/>
  <c r="G451" i="1"/>
  <c r="G446" i="1"/>
  <c r="G448" i="1"/>
  <c r="G470" i="1"/>
  <c r="G480" i="1"/>
  <c r="G479" i="1"/>
  <c r="G478" i="1"/>
  <c r="G477" i="1"/>
  <c r="G476" i="1"/>
  <c r="G487" i="1"/>
  <c r="G486" i="1"/>
  <c r="G485" i="1"/>
  <c r="G484" i="1"/>
  <c r="G483" i="1"/>
  <c r="G482" i="1"/>
  <c r="G509" i="1"/>
  <c r="G507" i="1"/>
  <c r="G506" i="1"/>
  <c r="G505" i="1"/>
  <c r="G504" i="1"/>
  <c r="H134" i="1"/>
  <c r="H133" i="1"/>
  <c r="I134" i="1"/>
  <c r="I133" i="1"/>
  <c r="G474" i="1"/>
  <c r="G473" i="1"/>
  <c r="I474" i="1"/>
  <c r="I473" i="1"/>
  <c r="H72" i="1"/>
  <c r="H71" i="1"/>
  <c r="I72" i="1"/>
  <c r="I71" i="1"/>
  <c r="G395" i="1"/>
  <c r="H105" i="1"/>
  <c r="H104" i="1"/>
  <c r="H108" i="1"/>
  <c r="H107" i="1"/>
  <c r="H120" i="1"/>
  <c r="H119" i="1"/>
  <c r="H117" i="1"/>
  <c r="H116" i="1"/>
  <c r="H122" i="1"/>
  <c r="I105" i="1"/>
  <c r="I104" i="1"/>
  <c r="I108" i="1"/>
  <c r="I107" i="1"/>
  <c r="I120" i="1"/>
  <c r="I119" i="1"/>
  <c r="I117" i="1"/>
  <c r="I116" i="1"/>
  <c r="I122" i="1"/>
  <c r="H404" i="1"/>
  <c r="I404" i="1"/>
  <c r="I373" i="1"/>
  <c r="I372" i="1"/>
  <c r="I371" i="1"/>
  <c r="I370" i="1"/>
  <c r="I369" i="1"/>
  <c r="I347" i="1"/>
  <c r="I346" i="1"/>
  <c r="I345" i="1"/>
  <c r="I344" i="1"/>
  <c r="I343" i="1"/>
  <c r="H373" i="1"/>
  <c r="H372" i="1"/>
  <c r="H371" i="1"/>
  <c r="H370" i="1"/>
  <c r="H369" i="1"/>
  <c r="H347" i="1"/>
  <c r="H346" i="1"/>
  <c r="H345" i="1"/>
  <c r="H344" i="1"/>
  <c r="H343" i="1"/>
  <c r="H155" i="1"/>
  <c r="I155" i="1"/>
  <c r="G502" i="1"/>
  <c r="G501" i="1"/>
  <c r="H502" i="1"/>
  <c r="H501" i="1"/>
  <c r="I502" i="1"/>
  <c r="H385" i="1"/>
  <c r="H384" i="1"/>
  <c r="I385" i="1"/>
  <c r="I384" i="1"/>
  <c r="H382" i="1"/>
  <c r="H381" i="1"/>
  <c r="H380" i="1"/>
  <c r="H379" i="1"/>
  <c r="H378" i="1"/>
  <c r="H377" i="1"/>
  <c r="H376" i="1"/>
  <c r="H375" i="1"/>
  <c r="I382" i="1"/>
  <c r="I381" i="1"/>
  <c r="I380" i="1"/>
  <c r="I379" i="1"/>
  <c r="I378" i="1"/>
  <c r="I377" i="1"/>
  <c r="I376" i="1"/>
  <c r="I375" i="1"/>
  <c r="H391" i="1"/>
  <c r="H395" i="1"/>
  <c r="I391" i="1"/>
  <c r="I395" i="1"/>
  <c r="H286" i="1"/>
  <c r="H285" i="1"/>
  <c r="H284" i="1"/>
  <c r="H283" i="1"/>
  <c r="H282" i="1"/>
  <c r="I286" i="1"/>
  <c r="I285" i="1"/>
  <c r="I284" i="1"/>
  <c r="I283" i="1"/>
  <c r="H137" i="1"/>
  <c r="H136" i="1"/>
  <c r="I137" i="1"/>
  <c r="I136" i="1"/>
  <c r="H99" i="1"/>
  <c r="H94" i="1"/>
  <c r="H93" i="1"/>
  <c r="H92" i="1"/>
  <c r="H91" i="1"/>
  <c r="I99" i="1"/>
  <c r="D71" i="1"/>
  <c r="D72" i="1"/>
  <c r="D70" i="1"/>
  <c r="I352" i="1"/>
  <c r="H70" i="1"/>
  <c r="H69" i="1"/>
  <c r="G500" i="1"/>
  <c r="G498" i="1"/>
  <c r="G497" i="1"/>
  <c r="I465" i="1"/>
  <c r="I464" i="1"/>
  <c r="I463" i="1"/>
  <c r="I462" i="1"/>
  <c r="I461" i="1"/>
  <c r="G453" i="1"/>
  <c r="G452" i="1"/>
  <c r="H352" i="1"/>
  <c r="I403" i="1"/>
  <c r="I402" i="1"/>
  <c r="I401" i="1"/>
  <c r="I400" i="1"/>
  <c r="I399" i="1"/>
  <c r="I70" i="1"/>
  <c r="I69" i="1"/>
  <c r="G508" i="1"/>
  <c r="I20" i="1"/>
  <c r="I19" i="1"/>
  <c r="I18" i="1"/>
  <c r="H20" i="1"/>
  <c r="H19" i="1"/>
  <c r="H18" i="1"/>
  <c r="I321" i="1"/>
  <c r="I320" i="1"/>
  <c r="I319" i="1"/>
  <c r="H350" i="1"/>
  <c r="H349" i="1"/>
  <c r="H363" i="1"/>
  <c r="H290" i="1"/>
  <c r="G71" i="1"/>
  <c r="H451" i="1"/>
  <c r="G352" i="1"/>
  <c r="G290" i="1"/>
  <c r="I363" i="1"/>
  <c r="H465" i="1"/>
  <c r="H464" i="1"/>
  <c r="H463" i="1"/>
  <c r="H462" i="1"/>
  <c r="H461" i="1"/>
  <c r="H21" i="1"/>
  <c r="H321" i="1"/>
  <c r="H320" i="1"/>
  <c r="H319" i="1"/>
  <c r="I306" i="1"/>
  <c r="I302" i="1"/>
  <c r="I301" i="1"/>
  <c r="H333" i="1"/>
  <c r="H332" i="1"/>
  <c r="H44" i="1"/>
  <c r="I44" i="1"/>
  <c r="H306" i="1"/>
  <c r="H302" i="1"/>
  <c r="H301" i="1"/>
  <c r="G499" i="1"/>
  <c r="I362" i="1"/>
  <c r="I357" i="1"/>
  <c r="I390" i="1"/>
  <c r="I389" i="1"/>
  <c r="I388" i="1"/>
  <c r="H390" i="1"/>
  <c r="H389" i="1"/>
  <c r="H388" i="1"/>
  <c r="H403" i="1"/>
  <c r="H402" i="1"/>
  <c r="H401" i="1"/>
  <c r="H400" i="1"/>
  <c r="H399" i="1"/>
  <c r="I441" i="1"/>
  <c r="I440" i="1"/>
  <c r="I439" i="1"/>
  <c r="I501" i="1"/>
  <c r="I500" i="1"/>
  <c r="H441" i="1"/>
  <c r="H440" i="1"/>
  <c r="H439" i="1"/>
  <c r="I508" i="1"/>
  <c r="I507" i="1"/>
  <c r="I506" i="1"/>
  <c r="I505" i="1"/>
  <c r="I504" i="1"/>
  <c r="I453" i="1"/>
  <c r="I452" i="1"/>
  <c r="I451" i="1"/>
  <c r="I350" i="1"/>
  <c r="I289" i="1"/>
  <c r="I288" i="1"/>
  <c r="I282" i="1"/>
  <c r="I290" i="1"/>
  <c r="G390" i="1"/>
  <c r="G389" i="1"/>
  <c r="G388" i="1"/>
  <c r="I499" i="1"/>
  <c r="I498" i="1"/>
  <c r="I497" i="1"/>
  <c r="H500" i="1"/>
  <c r="H499" i="1"/>
  <c r="H498" i="1"/>
  <c r="H497" i="1"/>
  <c r="G363" i="1"/>
  <c r="H351" i="1"/>
  <c r="I472" i="1"/>
  <c r="G472" i="1"/>
  <c r="I88" i="1"/>
  <c r="H43" i="1"/>
  <c r="H42" i="1"/>
  <c r="H41" i="1"/>
  <c r="I43" i="1"/>
  <c r="I42" i="1"/>
  <c r="I41" i="1"/>
  <c r="G21" i="1"/>
  <c r="G20" i="1"/>
  <c r="G19" i="1"/>
  <c r="G18" i="1"/>
  <c r="H473" i="1"/>
  <c r="G88" i="1"/>
  <c r="I266" i="1"/>
  <c r="I265" i="1"/>
  <c r="G351" i="1"/>
  <c r="I351" i="1"/>
  <c r="I236" i="1"/>
  <c r="I228" i="1"/>
  <c r="I227" i="1"/>
  <c r="I226" i="1"/>
  <c r="G492" i="1"/>
  <c r="G491" i="1"/>
  <c r="G490" i="1"/>
  <c r="G489" i="1"/>
  <c r="G403" i="1"/>
  <c r="G402" i="1"/>
  <c r="G401" i="1"/>
  <c r="G193" i="1"/>
  <c r="G155" i="1"/>
  <c r="G441" i="1"/>
  <c r="G440" i="1"/>
  <c r="G439" i="1"/>
  <c r="G43" i="1"/>
  <c r="G42" i="1"/>
  <c r="G41" i="1"/>
  <c r="G13" i="1"/>
  <c r="G378" i="1"/>
  <c r="G377" i="1"/>
  <c r="G376" i="1"/>
  <c r="G375" i="1"/>
  <c r="I349" i="1"/>
  <c r="H270" i="1"/>
  <c r="H13" i="1"/>
  <c r="I342" i="1"/>
  <c r="H248" i="1"/>
  <c r="H247" i="1"/>
  <c r="H226" i="1"/>
  <c r="H249" i="1"/>
  <c r="I181" i="1"/>
  <c r="G282" i="1"/>
  <c r="H516" i="1"/>
  <c r="I248" i="1"/>
  <c r="I247" i="1"/>
  <c r="I270" i="1"/>
  <c r="I264" i="1"/>
  <c r="I13" i="1"/>
  <c r="G68" i="1"/>
  <c r="G67" i="1"/>
  <c r="I300" i="1"/>
  <c r="I299" i="1"/>
  <c r="G249" i="1"/>
  <c r="G248" i="1"/>
  <c r="G247" i="1"/>
  <c r="H102" i="1"/>
  <c r="H101" i="1"/>
  <c r="H85" i="1"/>
  <c r="I516" i="1"/>
  <c r="H266" i="1"/>
  <c r="H265" i="1"/>
  <c r="H264" i="1"/>
  <c r="H146" i="1"/>
  <c r="H88" i="1"/>
  <c r="H300" i="1"/>
  <c r="H299" i="1"/>
  <c r="H132" i="1"/>
  <c r="H131" i="1"/>
  <c r="H130" i="1"/>
  <c r="I151" i="1"/>
  <c r="I149" i="1"/>
  <c r="H68" i="1"/>
  <c r="H67" i="1"/>
  <c r="H148" i="1"/>
  <c r="H147" i="1"/>
  <c r="H150" i="1"/>
  <c r="H181" i="1"/>
  <c r="I132" i="1"/>
  <c r="I131" i="1"/>
  <c r="I130" i="1"/>
  <c r="G102" i="1"/>
  <c r="G104" i="1"/>
  <c r="I102" i="1"/>
  <c r="G184" i="1"/>
  <c r="G183" i="1"/>
  <c r="G182" i="1"/>
  <c r="G181" i="1"/>
  <c r="G270" i="1"/>
  <c r="G266" i="1"/>
  <c r="G265" i="1"/>
  <c r="G264" i="1"/>
  <c r="I68" i="1"/>
  <c r="I67" i="1"/>
  <c r="G132" i="1"/>
  <c r="G131" i="1"/>
  <c r="G130" i="1"/>
  <c r="H103" i="1"/>
  <c r="I103" i="1"/>
  <c r="I101" i="1"/>
  <c r="I85" i="1"/>
  <c r="G101" i="1"/>
  <c r="G85" i="1"/>
  <c r="G103" i="1"/>
  <c r="I148" i="1"/>
  <c r="I147" i="1"/>
  <c r="I146" i="1"/>
  <c r="I11" i="1"/>
  <c r="I512" i="1"/>
  <c r="I150" i="1"/>
  <c r="G400" i="1"/>
  <c r="G399" i="1"/>
  <c r="G516" i="1"/>
  <c r="H460" i="1"/>
  <c r="I460" i="1"/>
  <c r="H342" i="1"/>
  <c r="H11" i="1"/>
  <c r="H512" i="1"/>
  <c r="G349" i="1"/>
  <c r="G342" i="1"/>
  <c r="G150" i="1"/>
  <c r="G148" i="1"/>
  <c r="G147" i="1"/>
  <c r="G11" i="1"/>
  <c r="G512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92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<sst xmlns="http://schemas.openxmlformats.org/spreadsheetml/2006/main" count="2332" uniqueCount="492">
  <si>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</si>
  <si>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</si>
  <si>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</si>
  <si>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</si>
  <si>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</si>
  <si>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</si>
  <si>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</si>
  <si>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</si>
  <si>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</si>
  <si>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</si>
  <si>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</si>
  <si>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</si>
  <si>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</si>
  <si>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</si>
  <si>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</si>
  <si>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</si>
  <si>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</si>
  <si>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</si>
  <si>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</si>
  <si>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</si>
  <si>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</si>
  <si>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</si>
  <si>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</si>
  <si>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</si>
  <si>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</si>
  <si>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</si>
  <si>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</si>
  <si>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</si>
  <si>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</si>
  <si>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</si>
  <si>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</si>
  <si>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</si>
  <si>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</si>
  <si>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</si>
  <si>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</si>
  <si>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</si>
  <si>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</si>
  <si>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</si>
  <si>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</si>
  <si>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</si>
  <si>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</si>
  <si>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</si>
  <si>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</si>
  <si>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</si>
  <si>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</si>
  <si>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</si>
  <si>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</si>
  <si>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</si>
  <si>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</si>
  <si>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</si>
  <si>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</si>
  <si>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</si>
  <si>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</si>
  <si>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</si>
  <si>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</si>
  <si>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</si>
  <si>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</si>
  <si>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</si>
  <si>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</si>
  <si>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</si>
  <si>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</si>
  <si>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</si>
  <si>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</si>
  <si>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</si>
  <si>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</si>
  <si>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</si>
  <si>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</si>
  <si>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</si>
  <si>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</si>
  <si>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</si>
  <si>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</si>
  <si>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</si>
  <si>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</si>
  <si>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</si>
  <si>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</si>
  <si>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</si>
  <si>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</si>
  <si>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</si>
  <si>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</si>
  <si>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</si>
  <si>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</si>
  <si>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</si>
  <si>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</si>
  <si>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</si>
  <si>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</si>
  <si>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</si>
  <si>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</si>
  <si>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</si>
  <si>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</si>
  <si>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</si>
  <si>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</si>
  <si>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</si>
  <si>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</si>
  <si>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</si>
  <si>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</si>
  <si>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</si>
  <si>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</si>
  <si>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</si>
  <si>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</si>
  <si>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</si>
  <si>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</si>
  <si>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</si>
  <si>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Оплата жилищно-коммунальных услуг отдельным категориям граждан</t>
  </si>
  <si>
    <t>Непрограммные расходы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</si>
  <si>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</si>
  <si>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</si>
  <si>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</si>
  <si>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</si>
  <si>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</si>
  <si>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</si>
  <si>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</si>
  <si>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</si>
  <si>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</si>
  <si>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</si>
  <si>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</si>
  <si>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</si>
  <si>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</si>
  <si>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</si>
  <si>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</si>
  <si>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</si>
  <si>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</si>
  <si>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</si>
  <si>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</si>
  <si>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</si>
  <si>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</si>
  <si>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</si>
  <si>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</si>
  <si>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</si>
  <si>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</si>
  <si>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</si>
  <si>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</si>
  <si>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</si>
  <si>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</si>
  <si>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</si>
  <si>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</si>
  <si>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</si>
  <si>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</si>
  <si>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</si>
  <si>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</si>
  <si>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</si>
  <si>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</si>
  <si>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</si>
  <si>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</si>
  <si>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</si>
  <si>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</si>
  <si>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82 0 00  63780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</si>
  <si>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</si>
  <si>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</si>
  <si>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</si>
  <si>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</si>
  <si>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</si>
  <si>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</si>
  <si>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</si>
  <si>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</si>
  <si>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</si>
  <si>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</si>
  <si>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</si>
  <si>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</si>
  <si>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</si>
  <si>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</si>
  <si>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</si>
  <si>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</si>
  <si>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</si>
  <si>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79  2 01 70100</t>
  </si>
  <si>
    <t>79 2 01 70100</t>
  </si>
  <si>
    <t>Предоставление прочих видов межбюджетных трансфертов бюджетам поселений Шимского муниципального района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</si>
  <si>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</si>
  <si>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</si>
  <si>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</si>
  <si>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</si>
  <si>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79 00 00 00000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</si>
  <si>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</si>
  <si>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</si>
  <si>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</si>
  <si>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</si>
  <si>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</si>
  <si>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</si>
  <si>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</si>
  <si>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</si>
  <si>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</si>
  <si>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</si>
  <si>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</si>
  <si>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Создание условий для получения доступного качественного общего образования</t>
  </si>
  <si>
    <t>77 1 03 01500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</si>
  <si>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</si>
  <si>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</si>
  <si>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</si>
  <si>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</si>
  <si>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</si>
  <si>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</si>
  <si>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</si>
  <si>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</si>
  <si>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77 1 03  01500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</si>
  <si>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</si>
  <si>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</si>
  <si>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</si>
  <si>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</si>
  <si>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</si>
  <si>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</si>
  <si>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</si>
  <si>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</si>
  <si>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</si>
  <si>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</si>
  <si>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</si>
  <si>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</si>
  <si>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</si>
  <si>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</si>
  <si>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</si>
  <si>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</si>
  <si>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</si>
  <si>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</si>
  <si>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77 7 00 00000</t>
  </si>
  <si>
    <t>77 7 02 00000</t>
  </si>
  <si>
    <t>Обеспечение выполнения государственных полномочий</t>
  </si>
  <si>
    <t>77 6 00 00000</t>
  </si>
  <si>
    <t>77 6 01 00000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</si>
  <si>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</si>
  <si>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77 6 01 01500</t>
  </si>
  <si>
    <t>77 6 01 01530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</si>
  <si>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</si>
  <si>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</si>
  <si>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</si>
  <si>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77 7 02 70010</t>
  </si>
  <si>
    <t>77 7 02 70130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</si>
  <si>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</si>
  <si>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</si>
  <si>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</si>
  <si>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</si>
  <si>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</si>
  <si>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</si>
  <si>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</si>
  <si>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</si>
  <si>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</si>
  <si>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</si>
  <si>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</si>
  <si>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</si>
  <si>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</si>
  <si>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</si>
  <si>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</si>
  <si>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</si>
  <si>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</si>
  <si>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</si>
  <si>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</si>
  <si>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</si>
  <si>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</si>
  <si>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72 2 05 00000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</si>
  <si>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</si>
  <si>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77 2 05 63270</t>
  </si>
  <si>
    <t>77 1 03 00000</t>
  </si>
  <si>
    <t>79 3 03 00000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</si>
  <si>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</si>
  <si>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</si>
  <si>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</si>
  <si>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</si>
  <si>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83 0 00 00000</t>
  </si>
  <si>
    <t>83 0 01 99990</t>
  </si>
  <si>
    <t>83 0 01 00000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</si>
  <si>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</si>
  <si>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</si>
  <si>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</si>
  <si>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</si>
  <si>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</si>
  <si>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</si>
  <si>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</si>
  <si>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</si>
  <si>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</si>
  <si>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</si>
  <si>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</si>
  <si>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</si>
  <si>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</si>
  <si>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</si>
  <si>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</si>
  <si>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</si>
  <si>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</si>
  <si>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</si>
  <si>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"О бюджете муниципального района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</si>
  <si>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</si>
  <si>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</si>
  <si>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</si>
  <si>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89 0 00 00000</t>
  </si>
  <si>
    <t>89 0 01 00000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</si>
  <si>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</si>
  <si>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89 0 01 52500</t>
  </si>
  <si>
    <t>89 0 01 70070</t>
  </si>
  <si>
    <t>89 0 01 70160</t>
  </si>
  <si>
    <t>89 0 01 70210</t>
  </si>
  <si>
    <t>89 0 01 70240</t>
  </si>
  <si>
    <t>89 0 01 70270</t>
  </si>
  <si>
    <t>89 0 01 70310</t>
  </si>
  <si>
    <t>89 0 01 70410</t>
  </si>
  <si>
    <t>89 0 01 70420</t>
  </si>
  <si>
    <t>89 0 01  70430</t>
  </si>
  <si>
    <t>89 0 01 70200</t>
  </si>
  <si>
    <t>89 0 01 70230</t>
  </si>
  <si>
    <t>89 0 01  70400</t>
  </si>
  <si>
    <t>89 0 01 70280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</si>
  <si>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</si>
  <si>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</si>
  <si>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</si>
  <si>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</si>
  <si>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</si>
  <si>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</si>
  <si>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</si>
  <si>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</si>
  <si>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</si>
  <si>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</si>
  <si>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</si>
  <si>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</si>
  <si>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</si>
  <si>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</si>
  <si>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</si>
  <si>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</si>
  <si>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r>
      <t>Приложение</t>
    </r>
    <r>
      <rPr>
        <sz val="10"/>
        <color indexed="10"/>
        <rFont val="Times New Roman"/>
        <family val="1"/>
        <charset val="204"/>
      </rPr>
      <t xml:space="preserve"> 8</t>
    </r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</si>
  <si>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</si>
  <si>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</si>
  <si>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</si>
  <si>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</si>
  <si>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</si>
  <si>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</si>
  <si>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77 1 03 S2120</t>
  </si>
  <si>
    <t>77 1 03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</si>
  <si>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</si>
  <si>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1 03 S2080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</si>
  <si>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</si>
  <si>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</si>
  <si>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</si>
  <si>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</si>
  <si>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</si>
  <si>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</si>
  <si>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</si>
  <si>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</si>
  <si>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</si>
  <si>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</si>
  <si>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Вовлечение молодежи Шимского муниципального района в социальную практику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</si>
  <si>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</si>
  <si>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</si>
  <si>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</si>
  <si>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</si>
  <si>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</si>
  <si>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</si>
  <si>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</si>
  <si>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</si>
  <si>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</si>
  <si>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</si>
  <si>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</si>
  <si>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</si>
  <si>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</si>
  <si>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</si>
  <si>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</si>
  <si>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</si>
  <si>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</si>
  <si>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</si>
  <si>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</si>
  <si>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</si>
  <si>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</si>
  <si>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на 2018 год и на плановый период 2019 и 2020 годов"</t>
  </si>
  <si>
    <t>Ведомственная структура расходов бюджета муниципального района на 2018 год и на плановый период 2019 и 2020 годов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</si>
  <si>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</si>
  <si>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</si>
  <si>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</si>
  <si>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</si>
  <si>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</si>
  <si>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</si>
  <si>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</si>
  <si>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76 1 01 00000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</si>
  <si>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</si>
  <si>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</si>
  <si>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</si>
  <si>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</si>
  <si>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</si>
  <si>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</si>
  <si>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</si>
  <si>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</si>
  <si>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</si>
  <si>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</si>
  <si>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91 2 00 00000</t>
  </si>
  <si>
    <t>91 2 01 00000</t>
  </si>
  <si>
    <t>91 2 01 23740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</si>
  <si>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</si>
  <si>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76 1 05 71410</t>
  </si>
  <si>
    <t xml:space="preserve">76 1 05 71410 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</si>
  <si>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</si>
  <si>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</si>
  <si>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</si>
  <si>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</si>
  <si>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</si>
  <si>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</si>
  <si>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</si>
  <si>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</si>
  <si>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72 2 01 71410</t>
  </si>
  <si>
    <t>77 1 01 71410</t>
  </si>
  <si>
    <t>76 1 03 S2190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</si>
  <si>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</si>
  <si>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</si>
  <si>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</si>
  <si>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</si>
  <si>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</si>
  <si>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</si>
  <si>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</si>
  <si>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</si>
  <si>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</si>
  <si>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</si>
  <si>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</si>
  <si>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</si>
  <si>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</si>
  <si>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</si>
  <si>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</si>
  <si>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</si>
  <si>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</si>
  <si>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</si>
  <si>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</si>
  <si>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Охрана окружающей среды</t>
  </si>
  <si>
    <t>Другие вопросы в области охраны окружающей среды</t>
  </si>
  <si>
    <t>77 1 03 71410</t>
  </si>
  <si>
    <t>76 1 03 62120</t>
  </si>
  <si>
    <t>Обеспечение пожарной безопасности, антитеррористической и антикриминальной безопасности муниципальных учреждений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</si>
  <si>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</si>
  <si>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79 3 05 71340</t>
  </si>
  <si>
    <t>73 1 01 L567Г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</si>
  <si>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</si>
  <si>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</si>
  <si>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S2370</t>
  </si>
  <si>
    <t>77 1 01 99990</t>
  </si>
  <si>
    <t>77 1 03 72370</t>
  </si>
  <si>
    <t>77 1 03 S2370</t>
  </si>
  <si>
    <t>Софинансирование мероприятий в области водоснабжения и водоотведения в муниципальных образовательных организациях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</si>
  <si>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районов,поселений области, реализующим полномочия в сфере культуры, в населённых пунктах с числом жителей до 50 тыс. человек</t>
  </si>
  <si>
    <t>76 1 03 L4670</t>
  </si>
  <si>
    <t>76 1 03 L5190</t>
  </si>
  <si>
    <t xml:space="preserve">
Поддержка отрасли культуры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</si>
  <si>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</si>
  <si>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</si>
  <si>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78 0 00 00000</t>
  </si>
  <si>
    <t>78 1 00 00000</t>
  </si>
  <si>
    <t>78 1 01 00000</t>
  </si>
  <si>
    <t>78 1 01 99990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</si>
  <si>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района.</t>
  </si>
  <si>
    <t>Муниципальная программа «Совершенствование и развитие  местного самоуправления в Шимском муниципальном районе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</si>
  <si>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</si>
  <si>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</si>
  <si>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«Профилактика правонарушений, терроризма и экстремизма в Шимском муниципальном районе»</t>
  </si>
  <si>
    <t>Подпрограмма  «Профилактика терроризма и экстремизма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</si>
  <si>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</si>
  <si>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</si>
  <si>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</si>
  <si>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</si>
  <si>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830</t>
  </si>
  <si>
    <t>Исполнение судебных актов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</si>
  <si>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</si>
  <si>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</si>
  <si>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«Охрана окружающей среды и экологической безопасности Шимского муниципального района»</t>
  </si>
  <si>
    <t>92 0 01 75240</t>
  </si>
  <si>
    <t>92 0 00 00000</t>
  </si>
  <si>
    <t>92 0 01 00000</t>
  </si>
  <si>
    <t>244</t>
  </si>
  <si>
    <t>89 0 01 70700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</si>
  <si>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войны,ставшим инвалидами, проживающими одиноко в многоквартирных домах</t>
  </si>
  <si>
    <t>79 3 05 62280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</si>
  <si>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</si>
  <si>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</si>
  <si>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</si>
  <si>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</si>
  <si>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«Социальная поддержка отдельных категорий граждан в Шимском муниципальном районе»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</si>
  <si>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</si>
  <si>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</si>
  <si>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</si>
  <si>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</si>
  <si>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</si>
  <si>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«Доступная среда»</t>
  </si>
  <si>
    <t>Муниципальная программа «Доступная среда»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</si>
  <si>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</si>
  <si>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</si>
  <si>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</si>
  <si>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</si>
  <si>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</si>
  <si>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</si>
  <si>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</si>
  <si>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</si>
  <si>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</si>
  <si>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</si>
  <si>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«Обеспечение экономического развития Шимского муниципального района»</t>
  </si>
  <si>
    <t>Муниципальная программа «Обеспечение экономического развития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</si>
  <si>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</si>
  <si>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</si>
  <si>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малого и среднего предпринимательства в Шимского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</si>
  <si>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</si>
  <si>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</si>
  <si>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Молодежная политика</t>
  </si>
  <si>
    <t>76 1 03 99990</t>
  </si>
  <si>
    <t>Реализация мероприятий подпрограммы «Культура Шимского муниципального района» муниципальной программы «Развитие культуры и туризма Шимского муниципального района»</t>
  </si>
  <si>
    <t>Обеспечение сбалансированности бюджетов поселений</t>
  </si>
  <si>
    <t xml:space="preserve">Выравнивание бюджетной обеспеченности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</si>
</sst>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#,##0.0"/>
    <numFmt numFmtId="178" formatCode="00000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wrapText="1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/>
    <xf numFmtId="0" fontId="10" fillId="0" borderId="0" xfId="0" applyFont="1"/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6" fillId="0" borderId="0" xfId="0" applyFont="1" applyFill="1"/>
    <xf numFmtId="172" fontId="1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Border="1"/>
    <xf numFmtId="172" fontId="17" fillId="0" borderId="0" xfId="0" applyNumberFormat="1" applyFont="1" applyFill="1" applyAlignment="1">
      <alignment horizontal="right"/>
    </xf>
    <xf numFmtId="173" fontId="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9" fontId="4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vertical="center" wrapText="1"/>
    </xf>
    <xf numFmtId="49" fontId="0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178" fontId="9" fillId="0" borderId="0" xfId="0" applyNumberFormat="1" applyFont="1" applyFill="1" applyAlignment="1">
      <alignment wrapText="1"/>
    </xf>
    <xf numFmtId="173" fontId="4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 wrapText="1"/>
    </xf>
    <xf numFmtId="172" fontId="6" fillId="0" borderId="2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72" fontId="4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50"/>
  <sheetViews>
    <sheetView tabSelected="1" showWhiteSpace="0" view="pageBreakPreview" topLeftCell="A503" zoomScaleNormal="100" zoomScaleSheetLayoutView="100" workbookViewId="0">
      <selection activeCell="A508" sqref="A508"/>
    </sheetView>
  </sheetViews>
  <sheetFormatPr defaultRowHeight="14.45" customHeight="1" x14ac:dyDescent="0.25"/>
  <cols>
    <col min="1" max="1" width="69.5703125" style="11" customWidth="1"/>
    <col min="2" max="2" width="6.28515625" style="15" customWidth="1"/>
    <col min="3" max="4" width="4.5703125" style="15" customWidth="1"/>
    <col min="5" max="5" width="14" style="15" customWidth="1"/>
    <col min="6" max="6" width="5.5703125" style="15" customWidth="1"/>
    <col min="7" max="7" width="12.5703125" style="16" customWidth="1"/>
    <col min="8" max="9" width="13" style="60" customWidth="1"/>
    <col min="10" max="10" width="14.28515625" style="60" customWidth="1"/>
    <col min="11" max="11" width="17.7109375" style="60" customWidth="1"/>
    <col min="12" max="12" width="14.28515625" style="60" customWidth="1"/>
    <col min="13" max="13" width="10.85546875" style="60" customWidth="1"/>
    <col min="14" max="15" width="8.7109375" style="60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2"/>
      <c r="C1" s="12"/>
      <c r="D1" s="12"/>
      <c r="E1" s="107" t="s">
        <v>312</v>
      </c>
      <c r="F1" s="107"/>
      <c r="G1" s="107"/>
      <c r="H1" s="107"/>
      <c r="I1" s="79"/>
      <c r="J1" s="68"/>
      <c r="K1" s="68"/>
      <c r="L1" s="68"/>
      <c r="M1" s="68"/>
      <c r="N1" s="68"/>
      <c r="O1" s="68"/>
      <c r="P1" s="4"/>
      <c r="Q1" s="4"/>
      <c r="R1" s="4"/>
      <c r="S1" s="4"/>
      <c r="T1" s="4"/>
    </row>
    <row r="2" spans="1:35" ht="14.45" customHeight="1" x14ac:dyDescent="0.25">
      <c r="B2" s="14"/>
      <c r="D2" s="78" t="s">
        <v>272</v>
      </c>
      <c r="E2" s="106" t="s">
        <v>271</v>
      </c>
      <c r="F2" s="106"/>
      <c r="G2" s="106"/>
      <c r="H2" s="106"/>
      <c r="I2" s="106"/>
    </row>
    <row r="3" spans="1:35" ht="14.45" customHeight="1" x14ac:dyDescent="0.25">
      <c r="B3" s="14"/>
      <c r="E3" s="106" t="s">
        <v>275</v>
      </c>
      <c r="F3" s="106"/>
      <c r="G3" s="106"/>
      <c r="H3" s="106"/>
      <c r="I3" s="106"/>
      <c r="P3" s="60"/>
      <c r="Q3" s="60"/>
      <c r="R3" s="60"/>
      <c r="S3" s="60"/>
      <c r="T3" s="60"/>
      <c r="U3" s="67"/>
      <c r="V3" s="67"/>
      <c r="W3" s="67"/>
    </row>
    <row r="4" spans="1:35" ht="14.45" customHeight="1" x14ac:dyDescent="0.25">
      <c r="B4" s="14"/>
      <c r="E4" s="106" t="s">
        <v>355</v>
      </c>
      <c r="F4" s="106"/>
      <c r="G4" s="106"/>
      <c r="H4" s="106"/>
      <c r="I4" s="106"/>
      <c r="P4" s="60"/>
      <c r="Q4" s="60"/>
      <c r="R4" s="60"/>
      <c r="S4" s="60"/>
      <c r="T4" s="60"/>
      <c r="U4" s="67"/>
      <c r="V4" s="67"/>
      <c r="W4" s="67"/>
    </row>
    <row r="5" spans="1:35" ht="13.5" customHeight="1" x14ac:dyDescent="0.25">
      <c r="B5" s="14"/>
      <c r="E5" s="111"/>
      <c r="F5" s="111"/>
      <c r="G5" s="112"/>
      <c r="P5" s="60"/>
      <c r="Q5" s="60"/>
      <c r="R5" s="60"/>
      <c r="S5" s="60"/>
      <c r="T5" s="60"/>
      <c r="U5" s="67"/>
      <c r="V5" s="67"/>
      <c r="W5" s="67"/>
    </row>
    <row r="6" spans="1:35" ht="44.25" customHeight="1" x14ac:dyDescent="0.25">
      <c r="A6" s="105" t="s">
        <v>356</v>
      </c>
      <c r="B6" s="105"/>
      <c r="C6" s="105"/>
      <c r="D6" s="105"/>
      <c r="E6" s="105"/>
      <c r="F6" s="105"/>
      <c r="G6" s="105"/>
      <c r="H6" s="10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18"/>
      <c r="B7" s="118"/>
      <c r="C7" s="118"/>
      <c r="D7" s="118"/>
      <c r="E7" s="118"/>
      <c r="F7" s="118"/>
      <c r="G7" s="11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19"/>
      <c r="B8" s="12"/>
      <c r="C8" s="12"/>
      <c r="D8" s="12"/>
      <c r="E8" s="12"/>
      <c r="F8" s="12"/>
      <c r="G8" s="20"/>
      <c r="H8" s="110" t="s">
        <v>273</v>
      </c>
      <c r="I8" s="110"/>
      <c r="J8" s="69"/>
      <c r="K8" s="69"/>
      <c r="L8" s="69"/>
      <c r="M8" s="69"/>
      <c r="N8" s="69"/>
      <c r="O8" s="69"/>
      <c r="P8" s="7"/>
      <c r="Q8" s="7"/>
      <c r="R8" s="7"/>
      <c r="S8" s="7"/>
      <c r="T8" s="7"/>
    </row>
    <row r="9" spans="1:35" ht="18.75" customHeight="1" x14ac:dyDescent="0.25">
      <c r="A9" s="115" t="s">
        <v>1</v>
      </c>
      <c r="B9" s="116" t="s">
        <v>137</v>
      </c>
      <c r="C9" s="116" t="s">
        <v>2</v>
      </c>
      <c r="D9" s="117" t="s">
        <v>3</v>
      </c>
      <c r="E9" s="116" t="s">
        <v>136</v>
      </c>
      <c r="F9" s="113" t="s">
        <v>4</v>
      </c>
      <c r="G9" s="108" t="s">
        <v>269</v>
      </c>
      <c r="H9" s="103" t="s">
        <v>270</v>
      </c>
      <c r="I9" s="103" t="s">
        <v>357</v>
      </c>
      <c r="J9" s="69"/>
      <c r="K9" s="69"/>
      <c r="L9" s="69"/>
      <c r="M9" s="69"/>
      <c r="N9" s="69"/>
      <c r="O9" s="69"/>
      <c r="P9" s="7"/>
      <c r="Q9" s="7"/>
      <c r="R9" s="7"/>
      <c r="S9" s="7"/>
      <c r="T9" s="7"/>
    </row>
    <row r="10" spans="1:35" s="9" customFormat="1" ht="24.75" customHeight="1" x14ac:dyDescent="0.25">
      <c r="A10" s="115"/>
      <c r="B10" s="116"/>
      <c r="C10" s="116"/>
      <c r="D10" s="117"/>
      <c r="E10" s="119"/>
      <c r="F10" s="114"/>
      <c r="G10" s="109"/>
      <c r="H10" s="104"/>
      <c r="I10" s="10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5" customHeight="1" x14ac:dyDescent="0.25">
      <c r="A11" s="23" t="s">
        <v>114</v>
      </c>
      <c r="B11" s="24" t="s">
        <v>5</v>
      </c>
      <c r="C11" s="24"/>
      <c r="D11" s="24"/>
      <c r="E11" s="24"/>
      <c r="F11" s="25"/>
      <c r="G11" s="77">
        <f>G13+G67+G85+G146+G299+G342+G375+G130+G139</f>
        <v>240520.60000000003</v>
      </c>
      <c r="H11" s="77">
        <f>H13+H67+H85+H146+H299+H342+H375+H130</f>
        <v>200226.6</v>
      </c>
      <c r="I11" s="77">
        <f>I13+I67+I85+I146+I299+I342+I375+I130</f>
        <v>200741.7</v>
      </c>
    </row>
    <row r="12" spans="1:35" s="5" customFormat="1" ht="14.45" customHeight="1" x14ac:dyDescent="0.25">
      <c r="A12" s="26"/>
      <c r="B12" s="24"/>
      <c r="C12" s="24"/>
      <c r="D12" s="24"/>
      <c r="E12" s="24"/>
      <c r="F12" s="25"/>
      <c r="G12" s="17"/>
      <c r="H12" s="60"/>
      <c r="I12" s="60"/>
      <c r="J12" s="60"/>
      <c r="K12" s="60"/>
      <c r="L12" s="60"/>
      <c r="M12" s="60"/>
      <c r="N12" s="60"/>
      <c r="O12" s="60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28" t="s">
        <v>6</v>
      </c>
      <c r="B13" s="18">
        <v>700</v>
      </c>
      <c r="C13" s="24" t="s">
        <v>7</v>
      </c>
      <c r="D13" s="24"/>
      <c r="E13" s="24"/>
      <c r="F13" s="25"/>
      <c r="G13" s="27">
        <f>G15+G18+G41+G38+G32</f>
        <v>36883.200000000004</v>
      </c>
      <c r="H13" s="27">
        <f>H15+H18+H41+H38+H32</f>
        <v>34158.700000000004</v>
      </c>
      <c r="I13" s="27">
        <f>I15+I18+I41+I38+I32</f>
        <v>34742.199999999997</v>
      </c>
      <c r="J13" s="60"/>
      <c r="K13" s="60"/>
      <c r="L13" s="60"/>
      <c r="M13" s="60"/>
      <c r="N13" s="60"/>
      <c r="O13" s="60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29" t="s">
        <v>8</v>
      </c>
      <c r="B14" s="36"/>
      <c r="C14" s="30"/>
      <c r="D14" s="30"/>
      <c r="E14" s="30"/>
      <c r="F14" s="13"/>
      <c r="G14" s="17"/>
      <c r="H14" s="17"/>
      <c r="I14" s="17"/>
      <c r="J14" s="60"/>
      <c r="K14" s="60"/>
      <c r="L14" s="60"/>
      <c r="M14" s="60"/>
      <c r="N14" s="60"/>
      <c r="O14" s="60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29" t="s">
        <v>313</v>
      </c>
      <c r="B15" s="18">
        <v>700</v>
      </c>
      <c r="C15" s="24" t="s">
        <v>7</v>
      </c>
      <c r="D15" s="24" t="s">
        <v>9</v>
      </c>
      <c r="E15" s="30"/>
      <c r="F15" s="13"/>
      <c r="G15" s="31">
        <f t="shared" ref="G15:I16" si="0">G16</f>
        <v>1519.5</v>
      </c>
      <c r="H15" s="31">
        <f t="shared" si="0"/>
        <v>1519.5</v>
      </c>
      <c r="I15" s="31">
        <f t="shared" si="0"/>
        <v>1519.5</v>
      </c>
      <c r="J15" s="60"/>
      <c r="K15" s="60"/>
      <c r="L15" s="60"/>
      <c r="M15" s="60"/>
      <c r="N15" s="60"/>
      <c r="O15" s="60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14" t="s">
        <v>10</v>
      </c>
      <c r="B16" s="36">
        <v>700</v>
      </c>
      <c r="C16" s="33" t="s">
        <v>7</v>
      </c>
      <c r="D16" s="33" t="s">
        <v>9</v>
      </c>
      <c r="E16" s="33" t="s">
        <v>138</v>
      </c>
      <c r="F16" s="13"/>
      <c r="G16" s="17">
        <f t="shared" si="0"/>
        <v>1519.5</v>
      </c>
      <c r="H16" s="17">
        <f t="shared" si="0"/>
        <v>1519.5</v>
      </c>
      <c r="I16" s="17">
        <f t="shared" si="0"/>
        <v>1519.5</v>
      </c>
      <c r="J16" s="60"/>
      <c r="K16" s="60"/>
      <c r="L16" s="60"/>
      <c r="M16" s="60"/>
      <c r="N16" s="60"/>
      <c r="O16" s="60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63" t="s">
        <v>60</v>
      </c>
      <c r="B17" s="36">
        <v>700</v>
      </c>
      <c r="C17" s="33" t="s">
        <v>7</v>
      </c>
      <c r="D17" s="33" t="s">
        <v>9</v>
      </c>
      <c r="E17" s="33" t="s">
        <v>138</v>
      </c>
      <c r="F17" s="13" t="s">
        <v>59</v>
      </c>
      <c r="G17" s="17">
        <v>1519.5</v>
      </c>
      <c r="H17" s="17">
        <v>1519.5</v>
      </c>
      <c r="I17" s="17">
        <v>1519.5</v>
      </c>
      <c r="J17" s="70"/>
      <c r="K17" s="70"/>
      <c r="L17" s="70"/>
      <c r="M17" s="70"/>
      <c r="N17" s="70"/>
      <c r="O17" s="70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28" t="s">
        <v>115</v>
      </c>
      <c r="B18" s="18">
        <v>700</v>
      </c>
      <c r="C18" s="24" t="s">
        <v>7</v>
      </c>
      <c r="D18" s="24" t="s">
        <v>12</v>
      </c>
      <c r="E18" s="24"/>
      <c r="F18" s="25"/>
      <c r="G18" s="27">
        <f t="shared" ref="G18:I19" si="1">G19</f>
        <v>25023.300000000007</v>
      </c>
      <c r="H18" s="27">
        <f t="shared" si="1"/>
        <v>24625.700000000004</v>
      </c>
      <c r="I18" s="27">
        <f t="shared" si="1"/>
        <v>24966.800000000003</v>
      </c>
    </row>
    <row r="19" spans="1:35" ht="30" customHeight="1" x14ac:dyDescent="0.25">
      <c r="A19" s="32" t="s">
        <v>437</v>
      </c>
      <c r="B19" s="36">
        <v>700</v>
      </c>
      <c r="C19" s="33" t="s">
        <v>7</v>
      </c>
      <c r="D19" s="33" t="s">
        <v>12</v>
      </c>
      <c r="E19" s="33" t="s">
        <v>139</v>
      </c>
      <c r="F19" s="13"/>
      <c r="G19" s="17">
        <f t="shared" si="1"/>
        <v>25023.300000000007</v>
      </c>
      <c r="H19" s="17">
        <f t="shared" si="1"/>
        <v>24625.700000000004</v>
      </c>
      <c r="I19" s="17">
        <f t="shared" si="1"/>
        <v>24966.800000000003</v>
      </c>
      <c r="J19" s="70"/>
      <c r="K19" s="70"/>
      <c r="L19" s="70"/>
      <c r="M19" s="70"/>
      <c r="N19" s="70"/>
      <c r="O19" s="70"/>
      <c r="P19" s="10"/>
      <c r="Q19" s="10"/>
      <c r="R19" s="10"/>
      <c r="S19" s="10"/>
      <c r="T19" s="10"/>
    </row>
    <row r="20" spans="1:35" ht="27.75" customHeight="1" x14ac:dyDescent="0.25">
      <c r="A20" s="32" t="s">
        <v>66</v>
      </c>
      <c r="B20" s="37">
        <v>700</v>
      </c>
      <c r="C20" s="33" t="s">
        <v>7</v>
      </c>
      <c r="D20" s="33" t="s">
        <v>12</v>
      </c>
      <c r="E20" s="30" t="s">
        <v>140</v>
      </c>
      <c r="F20" s="13"/>
      <c r="G20" s="17">
        <f>G22+G30+G27</f>
        <v>25023.300000000007</v>
      </c>
      <c r="H20" s="17">
        <f>H22+H30+H27</f>
        <v>24625.700000000004</v>
      </c>
      <c r="I20" s="17">
        <f>I22+I30+I27</f>
        <v>24966.800000000003</v>
      </c>
      <c r="J20" s="70"/>
      <c r="K20" s="70"/>
      <c r="L20" s="70"/>
      <c r="M20" s="70"/>
      <c r="N20" s="70"/>
      <c r="O20" s="70"/>
      <c r="P20" s="10"/>
      <c r="Q20" s="10"/>
      <c r="R20" s="10"/>
      <c r="S20" s="10"/>
      <c r="T20" s="10"/>
    </row>
    <row r="21" spans="1:35" ht="27" customHeight="1" x14ac:dyDescent="0.25">
      <c r="A21" s="32" t="s">
        <v>141</v>
      </c>
      <c r="B21" s="37">
        <v>700</v>
      </c>
      <c r="C21" s="33" t="s">
        <v>7</v>
      </c>
      <c r="D21" s="33" t="s">
        <v>12</v>
      </c>
      <c r="E21" s="30" t="s">
        <v>142</v>
      </c>
      <c r="F21" s="13"/>
      <c r="G21" s="17">
        <f>G22+G27</f>
        <v>23026.900000000005</v>
      </c>
      <c r="H21" s="17">
        <f>H22+H27</f>
        <v>22629.300000000003</v>
      </c>
      <c r="I21" s="17">
        <f>I22+I27</f>
        <v>22970.400000000001</v>
      </c>
      <c r="J21" s="70"/>
      <c r="K21" s="70"/>
      <c r="L21" s="70"/>
      <c r="M21" s="70"/>
      <c r="N21" s="70"/>
      <c r="O21" s="70"/>
      <c r="P21" s="10"/>
      <c r="Q21" s="10"/>
      <c r="R21" s="10"/>
      <c r="S21" s="10"/>
      <c r="T21" s="10"/>
    </row>
    <row r="22" spans="1:35" ht="18" customHeight="1" x14ac:dyDescent="0.25">
      <c r="A22" s="65" t="s">
        <v>63</v>
      </c>
      <c r="B22" s="37">
        <v>700</v>
      </c>
      <c r="C22" s="33" t="s">
        <v>7</v>
      </c>
      <c r="D22" s="33" t="s">
        <v>12</v>
      </c>
      <c r="E22" s="30" t="s">
        <v>261</v>
      </c>
      <c r="F22" s="13"/>
      <c r="G22" s="17">
        <f>G23+G24+G26+G25</f>
        <v>22911.000000000004</v>
      </c>
      <c r="H22" s="17">
        <f>H23+H24+H26</f>
        <v>22513.4</v>
      </c>
      <c r="I22" s="17">
        <f>I23+I24+I26</f>
        <v>22854.5</v>
      </c>
    </row>
    <row r="23" spans="1:35" ht="16.5" customHeight="1" x14ac:dyDescent="0.25">
      <c r="A23" s="63" t="s">
        <v>60</v>
      </c>
      <c r="B23" s="37">
        <v>700</v>
      </c>
      <c r="C23" s="33" t="s">
        <v>7</v>
      </c>
      <c r="D23" s="33" t="s">
        <v>12</v>
      </c>
      <c r="E23" s="30" t="s">
        <v>261</v>
      </c>
      <c r="F23" s="13" t="s">
        <v>59</v>
      </c>
      <c r="G23" s="17">
        <v>22308.9</v>
      </c>
      <c r="H23" s="17">
        <v>22123.4</v>
      </c>
      <c r="I23" s="17">
        <v>22464.5</v>
      </c>
    </row>
    <row r="24" spans="1:35" ht="15.75" customHeight="1" x14ac:dyDescent="0.25">
      <c r="A24" s="58" t="s">
        <v>62</v>
      </c>
      <c r="B24" s="37">
        <v>700</v>
      </c>
      <c r="C24" s="33" t="s">
        <v>7</v>
      </c>
      <c r="D24" s="33" t="s">
        <v>12</v>
      </c>
      <c r="E24" s="30" t="s">
        <v>261</v>
      </c>
      <c r="F24" s="13" t="s">
        <v>61</v>
      </c>
      <c r="G24" s="17">
        <v>376.4</v>
      </c>
      <c r="H24" s="17">
        <v>268.7</v>
      </c>
      <c r="I24" s="17">
        <v>268.7</v>
      </c>
    </row>
    <row r="25" spans="1:35" ht="15.75" customHeight="1" x14ac:dyDescent="0.25">
      <c r="A25" s="63" t="s">
        <v>447</v>
      </c>
      <c r="B25" s="37">
        <v>700</v>
      </c>
      <c r="C25" s="33" t="s">
        <v>7</v>
      </c>
      <c r="D25" s="33" t="s">
        <v>12</v>
      </c>
      <c r="E25" s="30" t="s">
        <v>261</v>
      </c>
      <c r="F25" s="13" t="s">
        <v>446</v>
      </c>
      <c r="G25" s="17">
        <v>6</v>
      </c>
      <c r="H25" s="17">
        <v>0</v>
      </c>
      <c r="I25" s="17">
        <v>0</v>
      </c>
    </row>
    <row r="26" spans="1:35" ht="16.5" customHeight="1" x14ac:dyDescent="0.25">
      <c r="A26" s="64" t="s">
        <v>68</v>
      </c>
      <c r="B26" s="37">
        <v>700</v>
      </c>
      <c r="C26" s="33" t="s">
        <v>7</v>
      </c>
      <c r="D26" s="33" t="s">
        <v>12</v>
      </c>
      <c r="E26" s="30" t="s">
        <v>261</v>
      </c>
      <c r="F26" s="13" t="s">
        <v>111</v>
      </c>
      <c r="G26" s="17">
        <v>219.7</v>
      </c>
      <c r="H26" s="17">
        <v>121.3</v>
      </c>
      <c r="I26" s="17">
        <v>121.3</v>
      </c>
    </row>
    <row r="27" spans="1:35" ht="41.25" customHeight="1" x14ac:dyDescent="0.25">
      <c r="A27" s="63" t="s">
        <v>378</v>
      </c>
      <c r="B27" s="37">
        <v>700</v>
      </c>
      <c r="C27" s="33" t="s">
        <v>7</v>
      </c>
      <c r="D27" s="33" t="s">
        <v>12</v>
      </c>
      <c r="E27" s="33" t="s">
        <v>259</v>
      </c>
      <c r="F27" s="13"/>
      <c r="G27" s="17">
        <f>G28+G29</f>
        <v>115.9</v>
      </c>
      <c r="H27" s="17">
        <f>H28+H29</f>
        <v>115.9</v>
      </c>
      <c r="I27" s="17">
        <f>I28+I29</f>
        <v>115.9</v>
      </c>
    </row>
    <row r="28" spans="1:35" ht="15" customHeight="1" x14ac:dyDescent="0.25">
      <c r="A28" s="58" t="s">
        <v>60</v>
      </c>
      <c r="B28" s="37">
        <v>700</v>
      </c>
      <c r="C28" s="33" t="s">
        <v>7</v>
      </c>
      <c r="D28" s="33" t="s">
        <v>12</v>
      </c>
      <c r="E28" s="33" t="s">
        <v>259</v>
      </c>
      <c r="F28" s="13" t="s">
        <v>59</v>
      </c>
      <c r="G28" s="17">
        <v>112.9</v>
      </c>
      <c r="H28" s="17">
        <v>112.9</v>
      </c>
      <c r="I28" s="17">
        <v>112.9</v>
      </c>
    </row>
    <row r="29" spans="1:35" ht="26.25" customHeight="1" x14ac:dyDescent="0.25">
      <c r="A29" s="58" t="s">
        <v>62</v>
      </c>
      <c r="B29" s="37">
        <v>700</v>
      </c>
      <c r="C29" s="33" t="s">
        <v>7</v>
      </c>
      <c r="D29" s="33" t="s">
        <v>12</v>
      </c>
      <c r="E29" s="33" t="s">
        <v>259</v>
      </c>
      <c r="F29" s="13" t="s">
        <v>61</v>
      </c>
      <c r="G29" s="17">
        <v>3</v>
      </c>
      <c r="H29" s="17">
        <v>3</v>
      </c>
      <c r="I29" s="17">
        <v>3</v>
      </c>
    </row>
    <row r="30" spans="1:35" ht="33" customHeight="1" x14ac:dyDescent="0.25">
      <c r="A30" s="62" t="s">
        <v>64</v>
      </c>
      <c r="B30" s="37">
        <v>700</v>
      </c>
      <c r="C30" s="33" t="s">
        <v>7</v>
      </c>
      <c r="D30" s="33" t="s">
        <v>12</v>
      </c>
      <c r="E30" s="30" t="s">
        <v>143</v>
      </c>
      <c r="F30" s="13"/>
      <c r="G30" s="17">
        <f>G31</f>
        <v>1996.4</v>
      </c>
      <c r="H30" s="17">
        <f>H31</f>
        <v>1996.4</v>
      </c>
      <c r="I30" s="17">
        <f>I31</f>
        <v>1996.4</v>
      </c>
    </row>
    <row r="31" spans="1:35" ht="15.75" customHeight="1" x14ac:dyDescent="0.25">
      <c r="A31" s="58" t="s">
        <v>60</v>
      </c>
      <c r="B31" s="37">
        <v>700</v>
      </c>
      <c r="C31" s="33" t="s">
        <v>7</v>
      </c>
      <c r="D31" s="33" t="s">
        <v>12</v>
      </c>
      <c r="E31" s="30" t="s">
        <v>143</v>
      </c>
      <c r="F31" s="13" t="s">
        <v>59</v>
      </c>
      <c r="G31" s="17">
        <v>1996.4</v>
      </c>
      <c r="H31" s="17">
        <v>1996.4</v>
      </c>
      <c r="I31" s="17">
        <v>1996.4</v>
      </c>
    </row>
    <row r="32" spans="1:35" ht="18" customHeight="1" x14ac:dyDescent="0.25">
      <c r="A32" s="94" t="s">
        <v>358</v>
      </c>
      <c r="B32" s="22">
        <v>700</v>
      </c>
      <c r="C32" s="24" t="s">
        <v>7</v>
      </c>
      <c r="D32" s="24" t="s">
        <v>23</v>
      </c>
      <c r="E32" s="35"/>
      <c r="F32" s="25"/>
      <c r="G32" s="31">
        <f>G33</f>
        <v>532.1</v>
      </c>
      <c r="H32" s="31">
        <f>H33</f>
        <v>36.6</v>
      </c>
      <c r="I32" s="31">
        <f>I33</f>
        <v>59.1</v>
      </c>
    </row>
    <row r="33" spans="1:9" ht="33" customHeight="1" x14ac:dyDescent="0.25">
      <c r="A33" s="32" t="s">
        <v>438</v>
      </c>
      <c r="B33" s="37">
        <v>700</v>
      </c>
      <c r="C33" s="33" t="s">
        <v>7</v>
      </c>
      <c r="D33" s="33" t="s">
        <v>23</v>
      </c>
      <c r="E33" s="30" t="s">
        <v>139</v>
      </c>
      <c r="F33" s="13"/>
      <c r="G33" s="17">
        <f>G37</f>
        <v>532.1</v>
      </c>
      <c r="H33" s="17">
        <f>H37</f>
        <v>36.6</v>
      </c>
      <c r="I33" s="17">
        <f>I37</f>
        <v>59.1</v>
      </c>
    </row>
    <row r="34" spans="1:9" ht="33" customHeight="1" x14ac:dyDescent="0.25">
      <c r="A34" s="32" t="s">
        <v>66</v>
      </c>
      <c r="B34" s="37">
        <v>700</v>
      </c>
      <c r="C34" s="33" t="s">
        <v>7</v>
      </c>
      <c r="D34" s="33" t="s">
        <v>23</v>
      </c>
      <c r="E34" s="30" t="s">
        <v>140</v>
      </c>
      <c r="F34" s="13"/>
      <c r="G34" s="17">
        <f>G35</f>
        <v>532.1</v>
      </c>
      <c r="H34" s="17">
        <f>H35</f>
        <v>36.6</v>
      </c>
      <c r="I34" s="17">
        <f>I35</f>
        <v>59.1</v>
      </c>
    </row>
    <row r="35" spans="1:9" ht="33.75" customHeight="1" x14ac:dyDescent="0.25">
      <c r="A35" s="32" t="s">
        <v>141</v>
      </c>
      <c r="B35" s="37">
        <v>700</v>
      </c>
      <c r="C35" s="33" t="s">
        <v>7</v>
      </c>
      <c r="D35" s="33" t="s">
        <v>23</v>
      </c>
      <c r="E35" s="30" t="s">
        <v>142</v>
      </c>
      <c r="F35" s="13"/>
      <c r="G35" s="17">
        <f>G37</f>
        <v>532.1</v>
      </c>
      <c r="H35" s="17">
        <f>H37</f>
        <v>36.6</v>
      </c>
      <c r="I35" s="17">
        <f>I37</f>
        <v>59.1</v>
      </c>
    </row>
    <row r="36" spans="1:9" ht="33.75" customHeight="1" x14ac:dyDescent="0.25">
      <c r="A36" s="95" t="s">
        <v>367</v>
      </c>
      <c r="B36" s="37">
        <v>700</v>
      </c>
      <c r="C36" s="33" t="s">
        <v>7</v>
      </c>
      <c r="D36" s="33" t="s">
        <v>23</v>
      </c>
      <c r="E36" s="30" t="s">
        <v>366</v>
      </c>
      <c r="F36" s="13"/>
      <c r="G36" s="17">
        <f>G37</f>
        <v>532.1</v>
      </c>
      <c r="H36" s="17">
        <f>H37</f>
        <v>36.6</v>
      </c>
      <c r="I36" s="17">
        <f>I37</f>
        <v>59.1</v>
      </c>
    </row>
    <row r="37" spans="1:9" ht="26.25" customHeight="1" x14ac:dyDescent="0.25">
      <c r="A37" s="58" t="s">
        <v>62</v>
      </c>
      <c r="B37" s="37">
        <v>700</v>
      </c>
      <c r="C37" s="33" t="s">
        <v>7</v>
      </c>
      <c r="D37" s="33" t="s">
        <v>23</v>
      </c>
      <c r="E37" s="30" t="s">
        <v>366</v>
      </c>
      <c r="F37" s="13" t="s">
        <v>61</v>
      </c>
      <c r="G37" s="17">
        <v>532.1</v>
      </c>
      <c r="H37" s="17">
        <v>36.6</v>
      </c>
      <c r="I37" s="17">
        <v>59.1</v>
      </c>
    </row>
    <row r="38" spans="1:9" ht="17.25" customHeight="1" x14ac:dyDescent="0.25">
      <c r="A38" s="73" t="s">
        <v>130</v>
      </c>
      <c r="B38" s="22">
        <v>700</v>
      </c>
      <c r="C38" s="24" t="s">
        <v>7</v>
      </c>
      <c r="D38" s="24" t="s">
        <v>14</v>
      </c>
      <c r="E38" s="35"/>
      <c r="F38" s="25"/>
      <c r="G38" s="34">
        <f t="shared" ref="G38:I39" si="2">G39</f>
        <v>0</v>
      </c>
      <c r="H38" s="34">
        <f t="shared" si="2"/>
        <v>532</v>
      </c>
      <c r="I38" s="34">
        <f t="shared" si="2"/>
        <v>781.2</v>
      </c>
    </row>
    <row r="39" spans="1:9" ht="17.25" customHeight="1" x14ac:dyDescent="0.25">
      <c r="A39" s="63" t="s">
        <v>103</v>
      </c>
      <c r="B39" s="37">
        <v>700</v>
      </c>
      <c r="C39" s="33" t="s">
        <v>7</v>
      </c>
      <c r="D39" s="33" t="s">
        <v>14</v>
      </c>
      <c r="E39" s="30" t="s">
        <v>144</v>
      </c>
      <c r="F39" s="25"/>
      <c r="G39" s="16">
        <f>G40</f>
        <v>0</v>
      </c>
      <c r="H39" s="16">
        <f t="shared" si="2"/>
        <v>532</v>
      </c>
      <c r="I39" s="16">
        <f t="shared" si="2"/>
        <v>781.2</v>
      </c>
    </row>
    <row r="40" spans="1:9" ht="16.5" customHeight="1" x14ac:dyDescent="0.25">
      <c r="A40" s="58" t="s">
        <v>52</v>
      </c>
      <c r="B40" s="37">
        <v>700</v>
      </c>
      <c r="C40" s="33" t="s">
        <v>7</v>
      </c>
      <c r="D40" s="33" t="s">
        <v>14</v>
      </c>
      <c r="E40" s="30" t="s">
        <v>145</v>
      </c>
      <c r="F40" s="13" t="s">
        <v>53</v>
      </c>
      <c r="G40" s="16">
        <v>0</v>
      </c>
      <c r="H40" s="16">
        <v>532</v>
      </c>
      <c r="I40" s="16">
        <v>781.2</v>
      </c>
    </row>
    <row r="41" spans="1:9" ht="14.45" customHeight="1" x14ac:dyDescent="0.25">
      <c r="A41" s="38" t="s">
        <v>16</v>
      </c>
      <c r="B41" s="22">
        <v>700</v>
      </c>
      <c r="C41" s="24" t="s">
        <v>7</v>
      </c>
      <c r="D41" s="24" t="s">
        <v>42</v>
      </c>
      <c r="E41" s="35"/>
      <c r="F41" s="25"/>
      <c r="G41" s="31">
        <f>G42+G59</f>
        <v>9808.2999999999993</v>
      </c>
      <c r="H41" s="31">
        <f>H42+H59</f>
        <v>7444.9</v>
      </c>
      <c r="I41" s="31">
        <f>I42+I59</f>
        <v>7415.6</v>
      </c>
    </row>
    <row r="42" spans="1:9" ht="33" customHeight="1" x14ac:dyDescent="0.25">
      <c r="A42" s="32" t="s">
        <v>438</v>
      </c>
      <c r="B42" s="37">
        <v>700</v>
      </c>
      <c r="C42" s="33" t="s">
        <v>7</v>
      </c>
      <c r="D42" s="33" t="s">
        <v>42</v>
      </c>
      <c r="E42" s="30" t="s">
        <v>139</v>
      </c>
      <c r="F42" s="13"/>
      <c r="G42" s="17">
        <f>G43</f>
        <v>7121.1999999999989</v>
      </c>
      <c r="H42" s="17">
        <f>H43</f>
        <v>6270</v>
      </c>
      <c r="I42" s="17">
        <f>I43</f>
        <v>6270</v>
      </c>
    </row>
    <row r="43" spans="1:9" ht="33.75" customHeight="1" x14ac:dyDescent="0.25">
      <c r="A43" s="32" t="s">
        <v>66</v>
      </c>
      <c r="B43" s="85">
        <v>700</v>
      </c>
      <c r="C43" s="33" t="s">
        <v>7</v>
      </c>
      <c r="D43" s="12">
        <v>13</v>
      </c>
      <c r="E43" s="12" t="s">
        <v>140</v>
      </c>
      <c r="F43" s="90"/>
      <c r="G43" s="16">
        <f>G45+G53+G55+G51+G49+G57</f>
        <v>7121.1999999999989</v>
      </c>
      <c r="H43" s="16">
        <f>H45+H53+H55+H51+H49+H57</f>
        <v>6270</v>
      </c>
      <c r="I43" s="16">
        <f>I45+I53+I55+I51+I49+I57</f>
        <v>6270</v>
      </c>
    </row>
    <row r="44" spans="1:9" ht="29.25" customHeight="1" x14ac:dyDescent="0.25">
      <c r="A44" s="32" t="s">
        <v>141</v>
      </c>
      <c r="B44" s="85">
        <v>700</v>
      </c>
      <c r="C44" s="33" t="s">
        <v>7</v>
      </c>
      <c r="D44" s="12">
        <v>13</v>
      </c>
      <c r="E44" s="12" t="s">
        <v>142</v>
      </c>
      <c r="F44" s="90"/>
      <c r="G44" s="16">
        <f>G45+G49+G51+G53+G55+G57</f>
        <v>7121.1999999999989</v>
      </c>
      <c r="H44" s="16">
        <f>H45+H49+H51+H53+H55</f>
        <v>5835.4</v>
      </c>
      <c r="I44" s="16">
        <f>I45+I49+I51+I53+I55</f>
        <v>5835.4</v>
      </c>
    </row>
    <row r="45" spans="1:9" ht="30" customHeight="1" x14ac:dyDescent="0.25">
      <c r="A45" s="71" t="s">
        <v>65</v>
      </c>
      <c r="B45" s="85">
        <v>700</v>
      </c>
      <c r="C45" s="33" t="s">
        <v>7</v>
      </c>
      <c r="D45" s="12">
        <v>13</v>
      </c>
      <c r="E45" s="12" t="s">
        <v>146</v>
      </c>
      <c r="F45" s="90"/>
      <c r="G45" s="16">
        <f>G46+G47+G48</f>
        <v>4685.8999999999996</v>
      </c>
      <c r="H45" s="16">
        <f>H46+H47+H48</f>
        <v>3925.6</v>
      </c>
      <c r="I45" s="16">
        <f>I46+I47+I48</f>
        <v>3925.6</v>
      </c>
    </row>
    <row r="46" spans="1:9" ht="18.75" customHeight="1" x14ac:dyDescent="0.25">
      <c r="A46" s="86" t="s">
        <v>67</v>
      </c>
      <c r="B46" s="85">
        <v>700</v>
      </c>
      <c r="C46" s="33" t="s">
        <v>7</v>
      </c>
      <c r="D46" s="12">
        <v>13</v>
      </c>
      <c r="E46" s="12" t="s">
        <v>146</v>
      </c>
      <c r="F46" s="12">
        <v>110</v>
      </c>
      <c r="G46" s="16">
        <v>2868</v>
      </c>
      <c r="H46" s="16">
        <v>2433.6</v>
      </c>
      <c r="I46" s="16">
        <v>2433.6</v>
      </c>
    </row>
    <row r="47" spans="1:9" ht="26.25" customHeight="1" x14ac:dyDescent="0.25">
      <c r="A47" s="62" t="s">
        <v>62</v>
      </c>
      <c r="B47" s="85">
        <v>700</v>
      </c>
      <c r="C47" s="33" t="s">
        <v>7</v>
      </c>
      <c r="D47" s="12">
        <v>13</v>
      </c>
      <c r="E47" s="12" t="s">
        <v>146</v>
      </c>
      <c r="F47" s="12">
        <v>240</v>
      </c>
      <c r="G47" s="16">
        <f>1767.9+20.3-20.3</f>
        <v>1767.9</v>
      </c>
      <c r="H47" s="16">
        <v>1442</v>
      </c>
      <c r="I47" s="16">
        <v>1442</v>
      </c>
    </row>
    <row r="48" spans="1:9" ht="15.75" customHeight="1" x14ac:dyDescent="0.25">
      <c r="A48" s="86" t="s">
        <v>68</v>
      </c>
      <c r="B48" s="85">
        <v>700</v>
      </c>
      <c r="C48" s="33" t="s">
        <v>7</v>
      </c>
      <c r="D48" s="12">
        <v>13</v>
      </c>
      <c r="E48" s="12" t="s">
        <v>146</v>
      </c>
      <c r="F48" s="12">
        <v>850</v>
      </c>
      <c r="G48" s="16">
        <v>50</v>
      </c>
      <c r="H48" s="16">
        <v>50</v>
      </c>
      <c r="I48" s="16">
        <v>50</v>
      </c>
    </row>
    <row r="49" spans="1:11" ht="30.75" customHeight="1" x14ac:dyDescent="0.25">
      <c r="A49" s="62" t="s">
        <v>64</v>
      </c>
      <c r="B49" s="85">
        <v>700</v>
      </c>
      <c r="C49" s="33" t="s">
        <v>7</v>
      </c>
      <c r="D49" s="12">
        <v>13</v>
      </c>
      <c r="E49" s="12" t="s">
        <v>143</v>
      </c>
      <c r="F49" s="12"/>
      <c r="G49" s="16">
        <f>G50</f>
        <v>167.9</v>
      </c>
      <c r="H49" s="16">
        <f>H50</f>
        <v>167.9</v>
      </c>
      <c r="I49" s="16">
        <f>I50</f>
        <v>167.9</v>
      </c>
    </row>
    <row r="50" spans="1:11" ht="28.5" customHeight="1" x14ac:dyDescent="0.25">
      <c r="A50" s="62" t="s">
        <v>62</v>
      </c>
      <c r="B50" s="85">
        <v>700</v>
      </c>
      <c r="C50" s="33" t="s">
        <v>7</v>
      </c>
      <c r="D50" s="12">
        <v>13</v>
      </c>
      <c r="E50" s="12" t="s">
        <v>143</v>
      </c>
      <c r="F50" s="12">
        <v>240</v>
      </c>
      <c r="G50" s="16">
        <v>167.9</v>
      </c>
      <c r="H50" s="17">
        <v>167.9</v>
      </c>
      <c r="I50" s="17">
        <v>167.9</v>
      </c>
    </row>
    <row r="51" spans="1:11" ht="36.75" customHeight="1" x14ac:dyDescent="0.25">
      <c r="A51" s="56" t="s">
        <v>129</v>
      </c>
      <c r="B51" s="85">
        <v>700</v>
      </c>
      <c r="C51" s="33" t="s">
        <v>7</v>
      </c>
      <c r="D51" s="12">
        <v>13</v>
      </c>
      <c r="E51" s="12" t="s">
        <v>147</v>
      </c>
      <c r="F51" s="12"/>
      <c r="G51" s="16">
        <f>G52</f>
        <v>3.5</v>
      </c>
      <c r="H51" s="16">
        <f>H52</f>
        <v>3.5</v>
      </c>
      <c r="I51" s="16">
        <f>I52</f>
        <v>3.5</v>
      </c>
    </row>
    <row r="52" spans="1:11" ht="29.25" customHeight="1" x14ac:dyDescent="0.25">
      <c r="A52" s="62" t="s">
        <v>62</v>
      </c>
      <c r="B52" s="85">
        <v>700</v>
      </c>
      <c r="C52" s="33" t="s">
        <v>7</v>
      </c>
      <c r="D52" s="12">
        <v>13</v>
      </c>
      <c r="E52" s="12" t="s">
        <v>147</v>
      </c>
      <c r="F52" s="12">
        <v>240</v>
      </c>
      <c r="G52" s="16">
        <v>3.5</v>
      </c>
      <c r="H52" s="17">
        <v>3.5</v>
      </c>
      <c r="I52" s="17">
        <v>3.5</v>
      </c>
    </row>
    <row r="53" spans="1:11" ht="42.75" customHeight="1" x14ac:dyDescent="0.25">
      <c r="A53" s="56" t="s">
        <v>352</v>
      </c>
      <c r="B53" s="85">
        <v>700</v>
      </c>
      <c r="C53" s="33" t="s">
        <v>7</v>
      </c>
      <c r="D53" s="12">
        <v>13</v>
      </c>
      <c r="E53" s="12" t="s">
        <v>389</v>
      </c>
      <c r="F53" s="12"/>
      <c r="G53" s="16">
        <f>G54</f>
        <v>45.9</v>
      </c>
      <c r="H53" s="16">
        <f>H54</f>
        <v>0</v>
      </c>
      <c r="I53" s="16">
        <f>I54</f>
        <v>0</v>
      </c>
    </row>
    <row r="54" spans="1:11" ht="22.5" customHeight="1" x14ac:dyDescent="0.25">
      <c r="A54" s="62" t="s">
        <v>67</v>
      </c>
      <c r="B54" s="85">
        <v>700</v>
      </c>
      <c r="C54" s="33" t="s">
        <v>7</v>
      </c>
      <c r="D54" s="12">
        <v>13</v>
      </c>
      <c r="E54" s="12" t="s">
        <v>389</v>
      </c>
      <c r="F54" s="12">
        <v>110</v>
      </c>
      <c r="G54" s="16">
        <v>45.9</v>
      </c>
      <c r="H54" s="17">
        <v>0</v>
      </c>
      <c r="I54" s="17">
        <v>0</v>
      </c>
    </row>
    <row r="55" spans="1:11" ht="28.5" customHeight="1" x14ac:dyDescent="0.25">
      <c r="A55" s="74" t="s">
        <v>131</v>
      </c>
      <c r="B55" s="85">
        <v>700</v>
      </c>
      <c r="C55" s="33" t="s">
        <v>7</v>
      </c>
      <c r="D55" s="12">
        <v>13</v>
      </c>
      <c r="E55" s="12" t="s">
        <v>148</v>
      </c>
      <c r="F55" s="12"/>
      <c r="G55" s="16">
        <f>G56</f>
        <v>1738.4</v>
      </c>
      <c r="H55" s="16">
        <f>H56</f>
        <v>1738.4</v>
      </c>
      <c r="I55" s="16">
        <f>I56</f>
        <v>1738.4</v>
      </c>
    </row>
    <row r="56" spans="1:11" ht="28.5" customHeight="1" x14ac:dyDescent="0.25">
      <c r="A56" s="62" t="s">
        <v>62</v>
      </c>
      <c r="B56" s="85">
        <v>700</v>
      </c>
      <c r="C56" s="33" t="s">
        <v>7</v>
      </c>
      <c r="D56" s="12">
        <v>13</v>
      </c>
      <c r="E56" s="12" t="s">
        <v>148</v>
      </c>
      <c r="F56" s="12">
        <v>240</v>
      </c>
      <c r="G56" s="16">
        <v>1738.4</v>
      </c>
      <c r="H56" s="17">
        <v>1738.4</v>
      </c>
      <c r="I56" s="17">
        <v>1738.4</v>
      </c>
      <c r="K56" s="92"/>
    </row>
    <row r="57" spans="1:11" ht="28.5" customHeight="1" x14ac:dyDescent="0.25">
      <c r="A57" s="56" t="s">
        <v>132</v>
      </c>
      <c r="B57" s="85">
        <v>700</v>
      </c>
      <c r="C57" s="33" t="s">
        <v>7</v>
      </c>
      <c r="D57" s="12">
        <v>13</v>
      </c>
      <c r="E57" s="12" t="s">
        <v>314</v>
      </c>
      <c r="F57" s="12"/>
      <c r="G57" s="16">
        <f>G58</f>
        <v>479.6</v>
      </c>
      <c r="H57" s="16">
        <f>H58</f>
        <v>434.6</v>
      </c>
      <c r="I57" s="16">
        <f>I58</f>
        <v>434.6</v>
      </c>
      <c r="K57" s="92"/>
    </row>
    <row r="58" spans="1:11" ht="28.5" customHeight="1" x14ac:dyDescent="0.25">
      <c r="A58" s="62" t="s">
        <v>62</v>
      </c>
      <c r="B58" s="85">
        <v>700</v>
      </c>
      <c r="C58" s="33" t="s">
        <v>7</v>
      </c>
      <c r="D58" s="12">
        <v>13</v>
      </c>
      <c r="E58" s="12" t="s">
        <v>314</v>
      </c>
      <c r="F58" s="12">
        <v>240</v>
      </c>
      <c r="G58" s="16">
        <v>479.6</v>
      </c>
      <c r="H58" s="17">
        <v>434.6</v>
      </c>
      <c r="I58" s="17">
        <v>434.6</v>
      </c>
      <c r="K58" s="92"/>
    </row>
    <row r="59" spans="1:11" ht="18" customHeight="1" x14ac:dyDescent="0.25">
      <c r="A59" s="14" t="s">
        <v>103</v>
      </c>
      <c r="B59" s="85">
        <v>700</v>
      </c>
      <c r="C59" s="33" t="s">
        <v>7</v>
      </c>
      <c r="D59" s="12">
        <v>13</v>
      </c>
      <c r="E59" s="12" t="s">
        <v>144</v>
      </c>
      <c r="F59" s="12"/>
      <c r="G59" s="16">
        <f>G60</f>
        <v>2687.1</v>
      </c>
      <c r="H59" s="16">
        <f>H60</f>
        <v>1174.8999999999999</v>
      </c>
      <c r="I59" s="16">
        <f>I60</f>
        <v>1145.5999999999999</v>
      </c>
      <c r="K59" s="92"/>
    </row>
    <row r="60" spans="1:11" ht="28.5" customHeight="1" x14ac:dyDescent="0.25">
      <c r="A60" s="56" t="s">
        <v>371</v>
      </c>
      <c r="B60" s="85">
        <v>700</v>
      </c>
      <c r="C60" s="33" t="s">
        <v>7</v>
      </c>
      <c r="D60" s="12">
        <v>13</v>
      </c>
      <c r="E60" s="12" t="s">
        <v>368</v>
      </c>
      <c r="F60" s="12"/>
      <c r="G60" s="16">
        <f>G64+G61</f>
        <v>2687.1</v>
      </c>
      <c r="H60" s="16">
        <f>H64</f>
        <v>1174.8999999999999</v>
      </c>
      <c r="I60" s="16">
        <f>I64</f>
        <v>1145.5999999999999</v>
      </c>
      <c r="K60" s="92"/>
    </row>
    <row r="61" spans="1:11" ht="28.5" customHeight="1" x14ac:dyDescent="0.25">
      <c r="A61" s="56" t="s">
        <v>449</v>
      </c>
      <c r="B61" s="85">
        <v>700</v>
      </c>
      <c r="C61" s="33" t="s">
        <v>7</v>
      </c>
      <c r="D61" s="12">
        <v>13</v>
      </c>
      <c r="E61" s="12" t="s">
        <v>448</v>
      </c>
      <c r="F61" s="12"/>
      <c r="G61" s="16">
        <f>G62+G63</f>
        <v>1503.5</v>
      </c>
      <c r="H61" s="16">
        <v>0</v>
      </c>
      <c r="I61" s="16">
        <v>0</v>
      </c>
      <c r="K61" s="92"/>
    </row>
    <row r="62" spans="1:11" ht="22.5" customHeight="1" x14ac:dyDescent="0.25">
      <c r="A62" s="86" t="s">
        <v>67</v>
      </c>
      <c r="B62" s="85">
        <v>700</v>
      </c>
      <c r="C62" s="33" t="s">
        <v>7</v>
      </c>
      <c r="D62" s="12">
        <v>13</v>
      </c>
      <c r="E62" s="12" t="s">
        <v>448</v>
      </c>
      <c r="F62" s="12">
        <v>110</v>
      </c>
      <c r="G62" s="16">
        <v>807.3</v>
      </c>
      <c r="H62" s="16">
        <v>0</v>
      </c>
      <c r="I62" s="16">
        <v>0</v>
      </c>
      <c r="K62" s="92"/>
    </row>
    <row r="63" spans="1:11" ht="28.5" customHeight="1" x14ac:dyDescent="0.25">
      <c r="A63" s="62" t="s">
        <v>62</v>
      </c>
      <c r="B63" s="85">
        <v>700</v>
      </c>
      <c r="C63" s="33" t="s">
        <v>7</v>
      </c>
      <c r="D63" s="12">
        <v>13</v>
      </c>
      <c r="E63" s="12" t="s">
        <v>448</v>
      </c>
      <c r="F63" s="12">
        <v>240</v>
      </c>
      <c r="G63" s="16">
        <f>600+96.2</f>
        <v>696.2</v>
      </c>
      <c r="H63" s="16">
        <v>0</v>
      </c>
      <c r="I63" s="16">
        <v>0</v>
      </c>
      <c r="K63" s="92"/>
    </row>
    <row r="64" spans="1:11" ht="28.5" customHeight="1" x14ac:dyDescent="0.25">
      <c r="A64" s="56" t="s">
        <v>370</v>
      </c>
      <c r="B64" s="85">
        <v>700</v>
      </c>
      <c r="C64" s="33" t="s">
        <v>7</v>
      </c>
      <c r="D64" s="12">
        <v>13</v>
      </c>
      <c r="E64" s="12" t="s">
        <v>369</v>
      </c>
      <c r="F64" s="12"/>
      <c r="G64" s="16">
        <f>G65+G66</f>
        <v>1183.5999999999999</v>
      </c>
      <c r="H64" s="16">
        <f>H65+H66</f>
        <v>1174.8999999999999</v>
      </c>
      <c r="I64" s="16">
        <f>I65+I66</f>
        <v>1145.5999999999999</v>
      </c>
      <c r="K64" s="92"/>
    </row>
    <row r="65" spans="1:35" ht="28.5" customHeight="1" x14ac:dyDescent="0.25">
      <c r="A65" s="62" t="s">
        <v>60</v>
      </c>
      <c r="B65" s="85">
        <v>700</v>
      </c>
      <c r="C65" s="33" t="s">
        <v>7</v>
      </c>
      <c r="D65" s="12">
        <v>13</v>
      </c>
      <c r="E65" s="12" t="s">
        <v>369</v>
      </c>
      <c r="F65" s="12">
        <v>120</v>
      </c>
      <c r="G65" s="16">
        <v>972.1</v>
      </c>
      <c r="H65" s="17">
        <v>1086.5999999999999</v>
      </c>
      <c r="I65" s="17">
        <v>1086.5999999999999</v>
      </c>
      <c r="K65" s="92"/>
    </row>
    <row r="66" spans="1:35" ht="28.5" customHeight="1" x14ac:dyDescent="0.25">
      <c r="A66" s="62" t="s">
        <v>62</v>
      </c>
      <c r="B66" s="85">
        <v>700</v>
      </c>
      <c r="C66" s="33" t="s">
        <v>7</v>
      </c>
      <c r="D66" s="12">
        <v>13</v>
      </c>
      <c r="E66" s="12" t="s">
        <v>369</v>
      </c>
      <c r="F66" s="12">
        <v>240</v>
      </c>
      <c r="G66" s="16">
        <v>211.5</v>
      </c>
      <c r="H66" s="17">
        <v>88.3</v>
      </c>
      <c r="I66" s="17">
        <v>59</v>
      </c>
      <c r="K66" s="92"/>
    </row>
    <row r="67" spans="1:35" ht="18.75" customHeight="1" x14ac:dyDescent="0.25">
      <c r="A67" s="38" t="s">
        <v>117</v>
      </c>
      <c r="B67" s="22">
        <v>700</v>
      </c>
      <c r="C67" s="24" t="s">
        <v>11</v>
      </c>
      <c r="D67" s="24"/>
      <c r="E67" s="35"/>
      <c r="F67" s="25"/>
      <c r="G67" s="31">
        <f t="shared" ref="G67:I69" si="3">G68</f>
        <v>1188</v>
      </c>
      <c r="H67" s="31">
        <f t="shared" si="3"/>
        <v>1188</v>
      </c>
      <c r="I67" s="31">
        <f t="shared" si="3"/>
        <v>1188</v>
      </c>
    </row>
    <row r="68" spans="1:35" s="9" customFormat="1" ht="29.25" customHeight="1" x14ac:dyDescent="0.25">
      <c r="A68" s="28" t="s">
        <v>118</v>
      </c>
      <c r="B68" s="41" t="s">
        <v>5</v>
      </c>
      <c r="C68" s="24" t="s">
        <v>11</v>
      </c>
      <c r="D68" s="24" t="s">
        <v>19</v>
      </c>
      <c r="E68" s="24"/>
      <c r="F68" s="25"/>
      <c r="G68" s="31">
        <f>G69+G75+G79</f>
        <v>1188</v>
      </c>
      <c r="H68" s="31">
        <f>H69+H75+H79</f>
        <v>1188</v>
      </c>
      <c r="I68" s="31">
        <f>I69+I75+I79</f>
        <v>1188</v>
      </c>
      <c r="J68" s="60"/>
      <c r="K68" s="60"/>
      <c r="L68" s="60"/>
      <c r="M68" s="60"/>
      <c r="N68" s="60"/>
      <c r="O68" s="60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s="9" customFormat="1" ht="34.5" customHeight="1" x14ac:dyDescent="0.25">
      <c r="A69" s="32" t="s">
        <v>438</v>
      </c>
      <c r="B69" s="42" t="s">
        <v>5</v>
      </c>
      <c r="C69" s="33" t="s">
        <v>11</v>
      </c>
      <c r="D69" s="33" t="s">
        <v>19</v>
      </c>
      <c r="E69" s="33" t="s">
        <v>139</v>
      </c>
      <c r="F69" s="13"/>
      <c r="G69" s="17">
        <f t="shared" si="3"/>
        <v>1145.5999999999999</v>
      </c>
      <c r="H69" s="17">
        <f t="shared" si="3"/>
        <v>1145.5999999999999</v>
      </c>
      <c r="I69" s="17">
        <f t="shared" si="3"/>
        <v>1145.5999999999999</v>
      </c>
      <c r="J69" s="60"/>
      <c r="K69" s="60"/>
      <c r="L69" s="60"/>
      <c r="M69" s="60"/>
      <c r="N69" s="60"/>
      <c r="O69" s="60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42" customHeight="1" x14ac:dyDescent="0.25">
      <c r="A70" s="32" t="s">
        <v>66</v>
      </c>
      <c r="B70" s="42" t="s">
        <v>5</v>
      </c>
      <c r="C70" s="33" t="s">
        <v>11</v>
      </c>
      <c r="D70" s="33" t="str">
        <f>D68</f>
        <v>09</v>
      </c>
      <c r="E70" s="33" t="s">
        <v>140</v>
      </c>
      <c r="F70" s="13"/>
      <c r="G70" s="17">
        <f>G72</f>
        <v>1145.5999999999999</v>
      </c>
      <c r="H70" s="17">
        <f>H72</f>
        <v>1145.5999999999999</v>
      </c>
      <c r="I70" s="17">
        <f>I72</f>
        <v>1145.5999999999999</v>
      </c>
    </row>
    <row r="71" spans="1:35" ht="31.5" customHeight="1" x14ac:dyDescent="0.25">
      <c r="A71" s="32" t="s">
        <v>141</v>
      </c>
      <c r="B71" s="42" t="s">
        <v>5</v>
      </c>
      <c r="C71" s="33" t="s">
        <v>11</v>
      </c>
      <c r="D71" s="33" t="str">
        <f>D69</f>
        <v>09</v>
      </c>
      <c r="E71" s="33" t="s">
        <v>142</v>
      </c>
      <c r="F71" s="13"/>
      <c r="G71" s="17">
        <f>G72</f>
        <v>1145.5999999999999</v>
      </c>
      <c r="H71" s="17">
        <f>H72</f>
        <v>1145.5999999999999</v>
      </c>
      <c r="I71" s="17">
        <f>I72</f>
        <v>1145.5999999999999</v>
      </c>
    </row>
    <row r="72" spans="1:35" ht="17.25" customHeight="1" x14ac:dyDescent="0.25">
      <c r="A72" s="71" t="s">
        <v>65</v>
      </c>
      <c r="B72" s="42" t="s">
        <v>5</v>
      </c>
      <c r="C72" s="33" t="s">
        <v>11</v>
      </c>
      <c r="D72" s="33" t="str">
        <f>D69</f>
        <v>09</v>
      </c>
      <c r="E72" s="33" t="s">
        <v>146</v>
      </c>
      <c r="F72" s="13"/>
      <c r="G72" s="17">
        <f>G73+G74</f>
        <v>1145.5999999999999</v>
      </c>
      <c r="H72" s="17">
        <f>H73+H74</f>
        <v>1145.5999999999999</v>
      </c>
      <c r="I72" s="17">
        <f>I73+I74</f>
        <v>1145.5999999999999</v>
      </c>
    </row>
    <row r="73" spans="1:35" ht="17.25" customHeight="1" x14ac:dyDescent="0.25">
      <c r="A73" s="97" t="s">
        <v>67</v>
      </c>
      <c r="B73" s="42" t="s">
        <v>5</v>
      </c>
      <c r="C73" s="33" t="s">
        <v>11</v>
      </c>
      <c r="D73" s="33" t="s">
        <v>19</v>
      </c>
      <c r="E73" s="33" t="s">
        <v>146</v>
      </c>
      <c r="F73" s="13" t="s">
        <v>69</v>
      </c>
      <c r="G73" s="17">
        <v>1058.3</v>
      </c>
      <c r="H73" s="17">
        <v>1058.3</v>
      </c>
      <c r="I73" s="17">
        <v>1058.3</v>
      </c>
    </row>
    <row r="74" spans="1:35" ht="36.75" customHeight="1" x14ac:dyDescent="0.25">
      <c r="A74" s="62" t="s">
        <v>62</v>
      </c>
      <c r="B74" s="42" t="s">
        <v>5</v>
      </c>
      <c r="C74" s="33" t="s">
        <v>11</v>
      </c>
      <c r="D74" s="33" t="s">
        <v>19</v>
      </c>
      <c r="E74" s="33" t="s">
        <v>146</v>
      </c>
      <c r="F74" s="13" t="s">
        <v>61</v>
      </c>
      <c r="G74" s="17">
        <v>87.3</v>
      </c>
      <c r="H74" s="17">
        <v>87.3</v>
      </c>
      <c r="I74" s="17">
        <v>87.3</v>
      </c>
    </row>
    <row r="75" spans="1:35" ht="39.75" customHeight="1" x14ac:dyDescent="0.25">
      <c r="A75" s="56" t="s">
        <v>439</v>
      </c>
      <c r="B75" s="42" t="s">
        <v>5</v>
      </c>
      <c r="C75" s="33" t="s">
        <v>11</v>
      </c>
      <c r="D75" s="33" t="s">
        <v>19</v>
      </c>
      <c r="E75" s="33" t="s">
        <v>344</v>
      </c>
      <c r="F75" s="13"/>
      <c r="G75" s="17">
        <f t="shared" ref="G75:H77" si="4">G76</f>
        <v>37.4</v>
      </c>
      <c r="H75" s="17">
        <f t="shared" si="4"/>
        <v>37.4</v>
      </c>
      <c r="I75" s="17">
        <f>I76</f>
        <v>37.4</v>
      </c>
    </row>
    <row r="76" spans="1:35" ht="33" customHeight="1" x14ac:dyDescent="0.25">
      <c r="A76" s="56" t="s">
        <v>345</v>
      </c>
      <c r="B76" s="42" t="s">
        <v>5</v>
      </c>
      <c r="C76" s="33" t="s">
        <v>11</v>
      </c>
      <c r="D76" s="33" t="s">
        <v>19</v>
      </c>
      <c r="E76" s="33" t="s">
        <v>346</v>
      </c>
      <c r="F76" s="13"/>
      <c r="G76" s="17">
        <f t="shared" si="4"/>
        <v>37.4</v>
      </c>
      <c r="H76" s="17">
        <f t="shared" si="4"/>
        <v>37.4</v>
      </c>
      <c r="I76" s="17">
        <f>I77</f>
        <v>37.4</v>
      </c>
    </row>
    <row r="77" spans="1:35" ht="16.5" customHeight="1" x14ac:dyDescent="0.25">
      <c r="A77" s="63" t="s">
        <v>347</v>
      </c>
      <c r="B77" s="42" t="s">
        <v>5</v>
      </c>
      <c r="C77" s="33" t="s">
        <v>11</v>
      </c>
      <c r="D77" s="33" t="s">
        <v>19</v>
      </c>
      <c r="E77" s="33" t="s">
        <v>348</v>
      </c>
      <c r="F77" s="13"/>
      <c r="G77" s="17">
        <f>G78</f>
        <v>37.4</v>
      </c>
      <c r="H77" s="17">
        <f t="shared" si="4"/>
        <v>37.4</v>
      </c>
      <c r="I77" s="17">
        <f>I78</f>
        <v>37.4</v>
      </c>
    </row>
    <row r="78" spans="1:35" ht="24.75" customHeight="1" x14ac:dyDescent="0.25">
      <c r="A78" s="56" t="s">
        <v>62</v>
      </c>
      <c r="B78" s="42" t="s">
        <v>5</v>
      </c>
      <c r="C78" s="33" t="s">
        <v>11</v>
      </c>
      <c r="D78" s="33" t="s">
        <v>19</v>
      </c>
      <c r="E78" s="33" t="s">
        <v>348</v>
      </c>
      <c r="F78" s="13" t="s">
        <v>61</v>
      </c>
      <c r="G78" s="17">
        <v>37.4</v>
      </c>
      <c r="H78" s="17">
        <v>37.4</v>
      </c>
      <c r="I78" s="17">
        <v>37.4</v>
      </c>
    </row>
    <row r="79" spans="1:35" ht="32.25" customHeight="1" x14ac:dyDescent="0.25">
      <c r="A79" s="63" t="s">
        <v>440</v>
      </c>
      <c r="B79" s="42" t="s">
        <v>5</v>
      </c>
      <c r="C79" s="33" t="s">
        <v>11</v>
      </c>
      <c r="D79" s="33" t="s">
        <v>19</v>
      </c>
      <c r="E79" s="33" t="s">
        <v>374</v>
      </c>
      <c r="F79" s="13"/>
      <c r="G79" s="17">
        <f>G80</f>
        <v>5</v>
      </c>
      <c r="H79" s="17">
        <f t="shared" ref="H79:I82" si="5">H80</f>
        <v>5</v>
      </c>
      <c r="I79" s="17">
        <f t="shared" si="5"/>
        <v>5</v>
      </c>
    </row>
    <row r="80" spans="1:35" ht="36" customHeight="1" x14ac:dyDescent="0.25">
      <c r="A80" s="63" t="s">
        <v>441</v>
      </c>
      <c r="B80" s="42" t="s">
        <v>5</v>
      </c>
      <c r="C80" s="33" t="s">
        <v>11</v>
      </c>
      <c r="D80" s="33" t="s">
        <v>19</v>
      </c>
      <c r="E80" s="33" t="s">
        <v>375</v>
      </c>
      <c r="F80" s="13"/>
      <c r="G80" s="17">
        <f>G81</f>
        <v>5</v>
      </c>
      <c r="H80" s="17">
        <f t="shared" si="5"/>
        <v>5</v>
      </c>
      <c r="I80" s="17">
        <f t="shared" si="5"/>
        <v>5</v>
      </c>
    </row>
    <row r="81" spans="1:9" ht="50.25" customHeight="1" x14ac:dyDescent="0.25">
      <c r="A81" s="63" t="s">
        <v>372</v>
      </c>
      <c r="B81" s="42" t="s">
        <v>5</v>
      </c>
      <c r="C81" s="33" t="s">
        <v>11</v>
      </c>
      <c r="D81" s="33" t="s">
        <v>19</v>
      </c>
      <c r="E81" s="33" t="s">
        <v>376</v>
      </c>
      <c r="F81" s="13"/>
      <c r="G81" s="17">
        <f>G82</f>
        <v>5</v>
      </c>
      <c r="H81" s="17">
        <f t="shared" si="5"/>
        <v>5</v>
      </c>
      <c r="I81" s="17">
        <f t="shared" si="5"/>
        <v>5</v>
      </c>
    </row>
    <row r="82" spans="1:9" ht="33.75" customHeight="1" x14ac:dyDescent="0.25">
      <c r="A82" s="63" t="s">
        <v>373</v>
      </c>
      <c r="B82" s="42" t="s">
        <v>5</v>
      </c>
      <c r="C82" s="33" t="s">
        <v>11</v>
      </c>
      <c r="D82" s="33" t="s">
        <v>19</v>
      </c>
      <c r="E82" s="33" t="s">
        <v>377</v>
      </c>
      <c r="F82" s="13"/>
      <c r="G82" s="17">
        <f>G83</f>
        <v>5</v>
      </c>
      <c r="H82" s="17">
        <f t="shared" si="5"/>
        <v>5</v>
      </c>
      <c r="I82" s="17">
        <f t="shared" si="5"/>
        <v>5</v>
      </c>
    </row>
    <row r="83" spans="1:9" ht="24.75" customHeight="1" x14ac:dyDescent="0.25">
      <c r="A83" s="56" t="s">
        <v>62</v>
      </c>
      <c r="B83" s="42" t="s">
        <v>5</v>
      </c>
      <c r="C83" s="33" t="s">
        <v>11</v>
      </c>
      <c r="D83" s="33" t="s">
        <v>19</v>
      </c>
      <c r="E83" s="33" t="s">
        <v>377</v>
      </c>
      <c r="F83" s="13" t="s">
        <v>61</v>
      </c>
      <c r="G83" s="17">
        <v>5</v>
      </c>
      <c r="H83" s="17">
        <v>5</v>
      </c>
      <c r="I83" s="17">
        <v>5</v>
      </c>
    </row>
    <row r="84" spans="1:9" ht="24.75" customHeight="1" x14ac:dyDescent="0.25">
      <c r="A84" s="56"/>
      <c r="B84" s="42"/>
      <c r="C84" s="33"/>
      <c r="D84" s="33"/>
      <c r="E84" s="33"/>
      <c r="F84" s="13"/>
      <c r="G84" s="17"/>
      <c r="H84" s="17"/>
      <c r="I84" s="17"/>
    </row>
    <row r="85" spans="1:9" ht="14.45" customHeight="1" x14ac:dyDescent="0.25">
      <c r="A85" s="29" t="s">
        <v>20</v>
      </c>
      <c r="B85" s="41" t="s">
        <v>5</v>
      </c>
      <c r="C85" s="24" t="s">
        <v>12</v>
      </c>
      <c r="D85" s="30"/>
      <c r="E85" s="30"/>
      <c r="F85" s="13"/>
      <c r="G85" s="27">
        <f>G91+G101+G86</f>
        <v>19382</v>
      </c>
      <c r="H85" s="27">
        <f>H91+H101+H86</f>
        <v>3994.3</v>
      </c>
      <c r="I85" s="27">
        <f>I91+I101+I86</f>
        <v>4024.5</v>
      </c>
    </row>
    <row r="86" spans="1:9" ht="14.45" customHeight="1" x14ac:dyDescent="0.25">
      <c r="A86" s="29" t="s">
        <v>265</v>
      </c>
      <c r="B86" s="41" t="s">
        <v>5</v>
      </c>
      <c r="C86" s="24" t="s">
        <v>12</v>
      </c>
      <c r="D86" s="24" t="s">
        <v>23</v>
      </c>
      <c r="E86" s="30"/>
      <c r="F86" s="13"/>
      <c r="G86" s="27">
        <f>G87</f>
        <v>120.4</v>
      </c>
      <c r="H86" s="27">
        <f>H87</f>
        <v>120.4</v>
      </c>
      <c r="I86" s="27">
        <f>I87</f>
        <v>120.4</v>
      </c>
    </row>
    <row r="87" spans="1:9" ht="27" customHeight="1" x14ac:dyDescent="0.25">
      <c r="A87" s="63" t="s">
        <v>442</v>
      </c>
      <c r="B87" s="42" t="s">
        <v>5</v>
      </c>
      <c r="C87" s="33" t="s">
        <v>12</v>
      </c>
      <c r="D87" s="33" t="s">
        <v>23</v>
      </c>
      <c r="E87" s="33" t="s">
        <v>266</v>
      </c>
      <c r="F87" s="13"/>
      <c r="G87" s="43">
        <f>G89</f>
        <v>120.4</v>
      </c>
      <c r="H87" s="43">
        <f>H89</f>
        <v>120.4</v>
      </c>
      <c r="I87" s="43">
        <f>I89</f>
        <v>120.4</v>
      </c>
    </row>
    <row r="88" spans="1:9" ht="126.75" customHeight="1" x14ac:dyDescent="0.25">
      <c r="A88" s="80" t="s">
        <v>277</v>
      </c>
      <c r="B88" s="42" t="s">
        <v>5</v>
      </c>
      <c r="C88" s="33" t="s">
        <v>12</v>
      </c>
      <c r="D88" s="33" t="s">
        <v>23</v>
      </c>
      <c r="E88" s="33" t="s">
        <v>267</v>
      </c>
      <c r="F88" s="13"/>
      <c r="G88" s="43">
        <f t="shared" ref="G88:I89" si="6">G89</f>
        <v>120.4</v>
      </c>
      <c r="H88" s="43">
        <f t="shared" si="6"/>
        <v>120.4</v>
      </c>
      <c r="I88" s="43">
        <f t="shared" si="6"/>
        <v>120.4</v>
      </c>
    </row>
    <row r="89" spans="1:9" ht="121.5" customHeight="1" x14ac:dyDescent="0.25">
      <c r="A89" s="80" t="s">
        <v>278</v>
      </c>
      <c r="B89" s="42" t="s">
        <v>5</v>
      </c>
      <c r="C89" s="33" t="s">
        <v>12</v>
      </c>
      <c r="D89" s="33" t="s">
        <v>23</v>
      </c>
      <c r="E89" s="33" t="s">
        <v>268</v>
      </c>
      <c r="F89" s="13"/>
      <c r="G89" s="43">
        <f t="shared" si="6"/>
        <v>120.4</v>
      </c>
      <c r="H89" s="43">
        <f t="shared" si="6"/>
        <v>120.4</v>
      </c>
      <c r="I89" s="43">
        <f t="shared" si="6"/>
        <v>120.4</v>
      </c>
    </row>
    <row r="90" spans="1:9" ht="32.25" customHeight="1" x14ac:dyDescent="0.25">
      <c r="A90" s="63" t="s">
        <v>62</v>
      </c>
      <c r="B90" s="42" t="s">
        <v>5</v>
      </c>
      <c r="C90" s="33" t="s">
        <v>12</v>
      </c>
      <c r="D90" s="33" t="s">
        <v>23</v>
      </c>
      <c r="E90" s="33" t="s">
        <v>268</v>
      </c>
      <c r="F90" s="13" t="s">
        <v>61</v>
      </c>
      <c r="G90" s="43">
        <v>120.4</v>
      </c>
      <c r="H90" s="17">
        <v>120.4</v>
      </c>
      <c r="I90" s="17">
        <v>120.4</v>
      </c>
    </row>
    <row r="91" spans="1:9" ht="14.45" customHeight="1" x14ac:dyDescent="0.25">
      <c r="A91" s="29" t="s">
        <v>50</v>
      </c>
      <c r="B91" s="41" t="s">
        <v>5</v>
      </c>
      <c r="C91" s="24" t="s">
        <v>12</v>
      </c>
      <c r="D91" s="24" t="s">
        <v>19</v>
      </c>
      <c r="E91" s="35"/>
      <c r="F91" s="25"/>
      <c r="G91" s="31">
        <f t="shared" ref="G91:I92" si="7">G92</f>
        <v>18846.599999999999</v>
      </c>
      <c r="H91" s="31">
        <f t="shared" si="7"/>
        <v>3458.9</v>
      </c>
      <c r="I91" s="31">
        <f t="shared" si="7"/>
        <v>3489.1</v>
      </c>
    </row>
    <row r="92" spans="1:9" ht="73.5" customHeight="1" x14ac:dyDescent="0.25">
      <c r="A92" s="32" t="s">
        <v>443</v>
      </c>
      <c r="B92" s="42" t="s">
        <v>5</v>
      </c>
      <c r="C92" s="33" t="s">
        <v>12</v>
      </c>
      <c r="D92" s="33" t="s">
        <v>19</v>
      </c>
      <c r="E92" s="30" t="s">
        <v>149</v>
      </c>
      <c r="F92" s="13"/>
      <c r="G92" s="17">
        <f t="shared" si="7"/>
        <v>18846.599999999999</v>
      </c>
      <c r="H92" s="17">
        <f t="shared" si="7"/>
        <v>3458.9</v>
      </c>
      <c r="I92" s="17">
        <f t="shared" si="7"/>
        <v>3489.1</v>
      </c>
    </row>
    <row r="93" spans="1:9" ht="28.5" customHeight="1" x14ac:dyDescent="0.25">
      <c r="A93" s="71" t="s">
        <v>444</v>
      </c>
      <c r="B93" s="42" t="s">
        <v>5</v>
      </c>
      <c r="C93" s="33" t="s">
        <v>12</v>
      </c>
      <c r="D93" s="33" t="s">
        <v>19</v>
      </c>
      <c r="E93" s="30" t="s">
        <v>150</v>
      </c>
      <c r="F93" s="13"/>
      <c r="G93" s="17">
        <f t="shared" ref="G93:I95" si="8">G94</f>
        <v>18846.599999999999</v>
      </c>
      <c r="H93" s="17">
        <f t="shared" si="8"/>
        <v>3458.9</v>
      </c>
      <c r="I93" s="17">
        <f t="shared" si="8"/>
        <v>3489.1</v>
      </c>
    </row>
    <row r="94" spans="1:9" ht="32.25" customHeight="1" x14ac:dyDescent="0.25">
      <c r="A94" s="71" t="s">
        <v>341</v>
      </c>
      <c r="B94" s="42" t="s">
        <v>5</v>
      </c>
      <c r="C94" s="33" t="s">
        <v>12</v>
      </c>
      <c r="D94" s="33" t="s">
        <v>19</v>
      </c>
      <c r="E94" s="30" t="s">
        <v>342</v>
      </c>
      <c r="F94" s="13"/>
      <c r="G94" s="17">
        <f>G95+G99+G97</f>
        <v>18846.599999999999</v>
      </c>
      <c r="H94" s="17">
        <f>H95+H99</f>
        <v>3458.9</v>
      </c>
      <c r="I94" s="17">
        <f>I95+I99</f>
        <v>3489.1</v>
      </c>
    </row>
    <row r="95" spans="1:9" ht="39.75" customHeight="1" x14ac:dyDescent="0.25">
      <c r="A95" s="62" t="s">
        <v>70</v>
      </c>
      <c r="B95" s="42" t="s">
        <v>5</v>
      </c>
      <c r="C95" s="33" t="s">
        <v>12</v>
      </c>
      <c r="D95" s="33" t="s">
        <v>19</v>
      </c>
      <c r="E95" s="30" t="s">
        <v>343</v>
      </c>
      <c r="F95" s="13"/>
      <c r="G95" s="17">
        <f t="shared" si="8"/>
        <v>1168</v>
      </c>
      <c r="H95" s="17">
        <f t="shared" si="8"/>
        <v>1168</v>
      </c>
      <c r="I95" s="17">
        <f t="shared" si="8"/>
        <v>1168</v>
      </c>
    </row>
    <row r="96" spans="1:9" ht="39.75" customHeight="1" x14ac:dyDescent="0.25">
      <c r="A96" s="56" t="s">
        <v>62</v>
      </c>
      <c r="B96" s="42" t="s">
        <v>5</v>
      </c>
      <c r="C96" s="33" t="s">
        <v>12</v>
      </c>
      <c r="D96" s="33" t="s">
        <v>19</v>
      </c>
      <c r="E96" s="30" t="s">
        <v>343</v>
      </c>
      <c r="F96" s="13" t="s">
        <v>61</v>
      </c>
      <c r="G96" s="17">
        <v>1168</v>
      </c>
      <c r="H96" s="17">
        <v>1168</v>
      </c>
      <c r="I96" s="17">
        <v>1168</v>
      </c>
    </row>
    <row r="97" spans="1:9" ht="79.5" customHeight="1" x14ac:dyDescent="0.25">
      <c r="A97" s="56" t="s">
        <v>387</v>
      </c>
      <c r="B97" s="42" t="s">
        <v>5</v>
      </c>
      <c r="C97" s="33" t="s">
        <v>12</v>
      </c>
      <c r="D97" s="33" t="s">
        <v>19</v>
      </c>
      <c r="E97" s="30" t="s">
        <v>418</v>
      </c>
      <c r="F97" s="13"/>
      <c r="G97" s="17">
        <f>G98</f>
        <v>14761</v>
      </c>
      <c r="H97" s="17">
        <f>H98</f>
        <v>0</v>
      </c>
      <c r="I97" s="17">
        <f>I98</f>
        <v>0</v>
      </c>
    </row>
    <row r="98" spans="1:9" ht="21" customHeight="1" x14ac:dyDescent="0.25">
      <c r="A98" s="56" t="s">
        <v>123</v>
      </c>
      <c r="B98" s="42" t="s">
        <v>5</v>
      </c>
      <c r="C98" s="33" t="s">
        <v>12</v>
      </c>
      <c r="D98" s="33" t="s">
        <v>19</v>
      </c>
      <c r="E98" s="30" t="s">
        <v>418</v>
      </c>
      <c r="F98" s="13" t="s">
        <v>122</v>
      </c>
      <c r="G98" s="17">
        <v>14761</v>
      </c>
      <c r="H98" s="17">
        <v>0</v>
      </c>
      <c r="I98" s="17">
        <v>0</v>
      </c>
    </row>
    <row r="99" spans="1:9" ht="92.25" customHeight="1" x14ac:dyDescent="0.25">
      <c r="A99" s="71" t="s">
        <v>445</v>
      </c>
      <c r="B99" s="42" t="s">
        <v>5</v>
      </c>
      <c r="C99" s="33" t="s">
        <v>12</v>
      </c>
      <c r="D99" s="33" t="s">
        <v>19</v>
      </c>
      <c r="E99" s="30" t="s">
        <v>315</v>
      </c>
      <c r="F99" s="13"/>
      <c r="G99" s="17">
        <f>G100</f>
        <v>2917.6</v>
      </c>
      <c r="H99" s="17">
        <f>H100</f>
        <v>2290.9</v>
      </c>
      <c r="I99" s="17">
        <f>I100</f>
        <v>2321.1</v>
      </c>
    </row>
    <row r="100" spans="1:9" ht="25.5" customHeight="1" x14ac:dyDescent="0.25">
      <c r="A100" s="62" t="s">
        <v>62</v>
      </c>
      <c r="B100" s="42" t="s">
        <v>5</v>
      </c>
      <c r="C100" s="33" t="s">
        <v>12</v>
      </c>
      <c r="D100" s="33" t="s">
        <v>19</v>
      </c>
      <c r="E100" s="30" t="s">
        <v>315</v>
      </c>
      <c r="F100" s="13" t="s">
        <v>61</v>
      </c>
      <c r="G100" s="17">
        <f>2862.6+55</f>
        <v>2917.6</v>
      </c>
      <c r="H100" s="17">
        <v>2290.9</v>
      </c>
      <c r="I100" s="17">
        <v>2321.1</v>
      </c>
    </row>
    <row r="101" spans="1:9" ht="18" customHeight="1" x14ac:dyDescent="0.25">
      <c r="A101" s="28" t="s">
        <v>43</v>
      </c>
      <c r="B101" s="18">
        <v>700</v>
      </c>
      <c r="C101" s="24" t="s">
        <v>12</v>
      </c>
      <c r="D101" s="24">
        <v>12</v>
      </c>
      <c r="E101" s="30"/>
      <c r="F101" s="13"/>
      <c r="G101" s="31">
        <f>G102+G125</f>
        <v>415</v>
      </c>
      <c r="H101" s="31">
        <f>H102</f>
        <v>415</v>
      </c>
      <c r="I101" s="31">
        <f>I102</f>
        <v>415</v>
      </c>
    </row>
    <row r="102" spans="1:9" ht="30" customHeight="1" x14ac:dyDescent="0.25">
      <c r="A102" s="32" t="s">
        <v>467</v>
      </c>
      <c r="B102" s="36">
        <v>700</v>
      </c>
      <c r="C102" s="33" t="s">
        <v>12</v>
      </c>
      <c r="D102" s="33" t="s">
        <v>22</v>
      </c>
      <c r="E102" s="30" t="s">
        <v>152</v>
      </c>
      <c r="F102" s="13"/>
      <c r="G102" s="17">
        <f>G105+G107+G119+G116+G122+G110+G113</f>
        <v>413</v>
      </c>
      <c r="H102" s="17">
        <f>H105+H107+H119+H116+H122+H110+H113</f>
        <v>415</v>
      </c>
      <c r="I102" s="17">
        <f>I105+I107+I119+I116+I122+I110+I113</f>
        <v>415</v>
      </c>
    </row>
    <row r="103" spans="1:9" ht="29.25" customHeight="1" x14ac:dyDescent="0.25">
      <c r="A103" s="32" t="s">
        <v>485</v>
      </c>
      <c r="B103" s="36">
        <v>700</v>
      </c>
      <c r="C103" s="33" t="s">
        <v>12</v>
      </c>
      <c r="D103" s="33" t="s">
        <v>22</v>
      </c>
      <c r="E103" s="30" t="s">
        <v>393</v>
      </c>
      <c r="F103" s="13"/>
      <c r="G103" s="17">
        <f>G102</f>
        <v>413</v>
      </c>
      <c r="H103" s="17">
        <f>H102</f>
        <v>415</v>
      </c>
      <c r="I103" s="17">
        <f>I102</f>
        <v>415</v>
      </c>
    </row>
    <row r="104" spans="1:9" ht="17.25" customHeight="1" x14ac:dyDescent="0.25">
      <c r="A104" s="32" t="s">
        <v>151</v>
      </c>
      <c r="B104" s="36">
        <v>700</v>
      </c>
      <c r="C104" s="33" t="s">
        <v>12</v>
      </c>
      <c r="D104" s="33" t="s">
        <v>22</v>
      </c>
      <c r="E104" s="30" t="s">
        <v>394</v>
      </c>
      <c r="F104" s="13"/>
      <c r="G104" s="17">
        <f t="shared" ref="G104:I105" si="9">G105</f>
        <v>31</v>
      </c>
      <c r="H104" s="17">
        <f t="shared" si="9"/>
        <v>35</v>
      </c>
      <c r="I104" s="17">
        <f t="shared" si="9"/>
        <v>35</v>
      </c>
    </row>
    <row r="105" spans="1:9" ht="30.75" customHeight="1" x14ac:dyDescent="0.25">
      <c r="A105" s="32" t="s">
        <v>483</v>
      </c>
      <c r="B105" s="42" t="s">
        <v>5</v>
      </c>
      <c r="C105" s="33" t="s">
        <v>12</v>
      </c>
      <c r="D105" s="33" t="s">
        <v>22</v>
      </c>
      <c r="E105" s="30" t="s">
        <v>395</v>
      </c>
      <c r="F105" s="13"/>
      <c r="G105" s="17">
        <f t="shared" si="9"/>
        <v>31</v>
      </c>
      <c r="H105" s="17">
        <f t="shared" si="9"/>
        <v>35</v>
      </c>
      <c r="I105" s="17">
        <f t="shared" si="9"/>
        <v>35</v>
      </c>
    </row>
    <row r="106" spans="1:9" ht="35.25" customHeight="1" x14ac:dyDescent="0.25">
      <c r="A106" s="62" t="s">
        <v>62</v>
      </c>
      <c r="B106" s="42" t="s">
        <v>5</v>
      </c>
      <c r="C106" s="33" t="s">
        <v>12</v>
      </c>
      <c r="D106" s="33" t="s">
        <v>22</v>
      </c>
      <c r="E106" s="30" t="s">
        <v>395</v>
      </c>
      <c r="F106" s="13" t="s">
        <v>61</v>
      </c>
      <c r="G106" s="17">
        <v>31</v>
      </c>
      <c r="H106" s="17">
        <v>35</v>
      </c>
      <c r="I106" s="17">
        <v>35</v>
      </c>
    </row>
    <row r="107" spans="1:9" ht="28.5" customHeight="1" x14ac:dyDescent="0.25">
      <c r="A107" s="62" t="s">
        <v>153</v>
      </c>
      <c r="B107" s="42" t="s">
        <v>5</v>
      </c>
      <c r="C107" s="33" t="s">
        <v>12</v>
      </c>
      <c r="D107" s="33" t="s">
        <v>22</v>
      </c>
      <c r="E107" s="30" t="s">
        <v>396</v>
      </c>
      <c r="F107" s="13"/>
      <c r="G107" s="17">
        <f t="shared" ref="G107:I108" si="10">G108</f>
        <v>63</v>
      </c>
      <c r="H107" s="17">
        <f t="shared" si="10"/>
        <v>60</v>
      </c>
      <c r="I107" s="17">
        <f t="shared" si="10"/>
        <v>60</v>
      </c>
    </row>
    <row r="108" spans="1:9" ht="28.5" customHeight="1" x14ac:dyDescent="0.25">
      <c r="A108" s="32" t="s">
        <v>483</v>
      </c>
      <c r="B108" s="42" t="s">
        <v>5</v>
      </c>
      <c r="C108" s="33" t="s">
        <v>12</v>
      </c>
      <c r="D108" s="33" t="s">
        <v>22</v>
      </c>
      <c r="E108" s="30" t="s">
        <v>397</v>
      </c>
      <c r="F108" s="13"/>
      <c r="G108" s="17">
        <f t="shared" si="10"/>
        <v>63</v>
      </c>
      <c r="H108" s="17">
        <f t="shared" si="10"/>
        <v>60</v>
      </c>
      <c r="I108" s="17">
        <f t="shared" si="10"/>
        <v>60</v>
      </c>
    </row>
    <row r="109" spans="1:9" ht="28.5" customHeight="1" x14ac:dyDescent="0.25">
      <c r="A109" s="62" t="s">
        <v>62</v>
      </c>
      <c r="B109" s="42" t="s">
        <v>5</v>
      </c>
      <c r="C109" s="33" t="s">
        <v>12</v>
      </c>
      <c r="D109" s="33" t="s">
        <v>22</v>
      </c>
      <c r="E109" s="30" t="s">
        <v>397</v>
      </c>
      <c r="F109" s="13" t="s">
        <v>61</v>
      </c>
      <c r="G109" s="17">
        <v>63</v>
      </c>
      <c r="H109" s="17">
        <v>60</v>
      </c>
      <c r="I109" s="17">
        <v>60</v>
      </c>
    </row>
    <row r="110" spans="1:9" ht="60" customHeight="1" x14ac:dyDescent="0.25">
      <c r="A110" s="56" t="s">
        <v>354</v>
      </c>
      <c r="B110" s="42" t="s">
        <v>5</v>
      </c>
      <c r="C110" s="33" t="s">
        <v>12</v>
      </c>
      <c r="D110" s="33" t="s">
        <v>22</v>
      </c>
      <c r="E110" s="30" t="s">
        <v>398</v>
      </c>
      <c r="F110" s="13"/>
      <c r="G110" s="17">
        <f>G112</f>
        <v>179.3</v>
      </c>
      <c r="H110" s="17">
        <f>H112</f>
        <v>150</v>
      </c>
      <c r="I110" s="17">
        <f>I112</f>
        <v>150</v>
      </c>
    </row>
    <row r="111" spans="1:9" ht="32.25" customHeight="1" x14ac:dyDescent="0.25">
      <c r="A111" s="32" t="s">
        <v>353</v>
      </c>
      <c r="B111" s="42" t="s">
        <v>5</v>
      </c>
      <c r="C111" s="33" t="s">
        <v>12</v>
      </c>
      <c r="D111" s="33" t="s">
        <v>22</v>
      </c>
      <c r="E111" s="30" t="s">
        <v>399</v>
      </c>
      <c r="F111" s="13"/>
      <c r="G111" s="17">
        <f>G112</f>
        <v>179.3</v>
      </c>
      <c r="H111" s="17">
        <f>H112</f>
        <v>150</v>
      </c>
      <c r="I111" s="17">
        <f>I112</f>
        <v>150</v>
      </c>
    </row>
    <row r="112" spans="1:9" ht="28.5" customHeight="1" x14ac:dyDescent="0.25">
      <c r="A112" s="62" t="s">
        <v>62</v>
      </c>
      <c r="B112" s="42" t="s">
        <v>5</v>
      </c>
      <c r="C112" s="33" t="s">
        <v>12</v>
      </c>
      <c r="D112" s="33" t="s">
        <v>22</v>
      </c>
      <c r="E112" s="30" t="s">
        <v>399</v>
      </c>
      <c r="F112" s="13" t="s">
        <v>61</v>
      </c>
      <c r="G112" s="17">
        <v>179.3</v>
      </c>
      <c r="H112" s="17">
        <v>150</v>
      </c>
      <c r="I112" s="17">
        <v>150</v>
      </c>
    </row>
    <row r="113" spans="1:9" ht="36" customHeight="1" x14ac:dyDescent="0.25">
      <c r="A113" s="56" t="s">
        <v>365</v>
      </c>
      <c r="B113" s="42" t="s">
        <v>5</v>
      </c>
      <c r="C113" s="33" t="s">
        <v>12</v>
      </c>
      <c r="D113" s="33" t="s">
        <v>22</v>
      </c>
      <c r="E113" s="30" t="s">
        <v>400</v>
      </c>
      <c r="F113" s="13"/>
      <c r="G113" s="17">
        <f>G115</f>
        <v>0</v>
      </c>
      <c r="H113" s="17">
        <f>H115</f>
        <v>4</v>
      </c>
      <c r="I113" s="17">
        <f>I115</f>
        <v>4</v>
      </c>
    </row>
    <row r="114" spans="1:9" ht="36" customHeight="1" x14ac:dyDescent="0.25">
      <c r="A114" s="32" t="s">
        <v>483</v>
      </c>
      <c r="B114" s="42" t="s">
        <v>5</v>
      </c>
      <c r="C114" s="33" t="s">
        <v>12</v>
      </c>
      <c r="D114" s="33" t="s">
        <v>22</v>
      </c>
      <c r="E114" s="30" t="s">
        <v>401</v>
      </c>
      <c r="F114" s="13"/>
      <c r="G114" s="17">
        <f>G115</f>
        <v>0</v>
      </c>
      <c r="H114" s="17">
        <f>H115</f>
        <v>4</v>
      </c>
      <c r="I114" s="17">
        <f>I115</f>
        <v>4</v>
      </c>
    </row>
    <row r="115" spans="1:9" ht="28.5" customHeight="1" x14ac:dyDescent="0.25">
      <c r="A115" s="62" t="s">
        <v>62</v>
      </c>
      <c r="B115" s="42" t="s">
        <v>5</v>
      </c>
      <c r="C115" s="33" t="s">
        <v>12</v>
      </c>
      <c r="D115" s="33" t="s">
        <v>22</v>
      </c>
      <c r="E115" s="30" t="s">
        <v>401</v>
      </c>
      <c r="F115" s="13" t="s">
        <v>61</v>
      </c>
      <c r="G115" s="17">
        <v>0</v>
      </c>
      <c r="H115" s="17">
        <v>4</v>
      </c>
      <c r="I115" s="17">
        <v>4</v>
      </c>
    </row>
    <row r="116" spans="1:9" ht="47.25" customHeight="1" x14ac:dyDescent="0.25">
      <c r="A116" s="62" t="s">
        <v>154</v>
      </c>
      <c r="B116" s="42" t="s">
        <v>5</v>
      </c>
      <c r="C116" s="33" t="s">
        <v>12</v>
      </c>
      <c r="D116" s="33" t="s">
        <v>22</v>
      </c>
      <c r="E116" s="30" t="s">
        <v>402</v>
      </c>
      <c r="F116" s="13"/>
      <c r="G116" s="17">
        <f t="shared" ref="G116:I117" si="11">G117</f>
        <v>76.2</v>
      </c>
      <c r="H116" s="17">
        <f t="shared" si="11"/>
        <v>62</v>
      </c>
      <c r="I116" s="17">
        <f t="shared" si="11"/>
        <v>62</v>
      </c>
    </row>
    <row r="117" spans="1:9" ht="38.25" customHeight="1" x14ac:dyDescent="0.25">
      <c r="A117" s="32" t="s">
        <v>483</v>
      </c>
      <c r="B117" s="42" t="s">
        <v>5</v>
      </c>
      <c r="C117" s="33" t="s">
        <v>12</v>
      </c>
      <c r="D117" s="33" t="s">
        <v>22</v>
      </c>
      <c r="E117" s="30" t="s">
        <v>403</v>
      </c>
      <c r="F117" s="13"/>
      <c r="G117" s="17">
        <f t="shared" si="11"/>
        <v>76.2</v>
      </c>
      <c r="H117" s="17">
        <f t="shared" si="11"/>
        <v>62</v>
      </c>
      <c r="I117" s="17">
        <f t="shared" si="11"/>
        <v>62</v>
      </c>
    </row>
    <row r="118" spans="1:9" ht="30.75" customHeight="1" x14ac:dyDescent="0.25">
      <c r="A118" s="62" t="s">
        <v>62</v>
      </c>
      <c r="B118" s="42" t="s">
        <v>5</v>
      </c>
      <c r="C118" s="33" t="s">
        <v>12</v>
      </c>
      <c r="D118" s="33" t="s">
        <v>22</v>
      </c>
      <c r="E118" s="30" t="s">
        <v>403</v>
      </c>
      <c r="F118" s="13" t="s">
        <v>61</v>
      </c>
      <c r="G118" s="17">
        <v>76.2</v>
      </c>
      <c r="H118" s="17">
        <v>62</v>
      </c>
      <c r="I118" s="17">
        <v>62</v>
      </c>
    </row>
    <row r="119" spans="1:9" ht="54.75" customHeight="1" x14ac:dyDescent="0.25">
      <c r="A119" s="62" t="s">
        <v>155</v>
      </c>
      <c r="B119" s="42" t="s">
        <v>5</v>
      </c>
      <c r="C119" s="33" t="s">
        <v>12</v>
      </c>
      <c r="D119" s="33" t="s">
        <v>22</v>
      </c>
      <c r="E119" s="30" t="s">
        <v>404</v>
      </c>
      <c r="F119" s="13"/>
      <c r="G119" s="17">
        <f t="shared" ref="G119:I120" si="12">G120</f>
        <v>43.6</v>
      </c>
      <c r="H119" s="17">
        <f t="shared" si="12"/>
        <v>43.6</v>
      </c>
      <c r="I119" s="17">
        <f t="shared" si="12"/>
        <v>43.6</v>
      </c>
    </row>
    <row r="120" spans="1:9" ht="34.5" customHeight="1" x14ac:dyDescent="0.25">
      <c r="A120" s="32" t="s">
        <v>483</v>
      </c>
      <c r="B120" s="42" t="s">
        <v>5</v>
      </c>
      <c r="C120" s="33" t="s">
        <v>12</v>
      </c>
      <c r="D120" s="33" t="s">
        <v>22</v>
      </c>
      <c r="E120" s="30" t="s">
        <v>405</v>
      </c>
      <c r="F120" s="13"/>
      <c r="G120" s="17">
        <f t="shared" si="12"/>
        <v>43.6</v>
      </c>
      <c r="H120" s="17">
        <f t="shared" si="12"/>
        <v>43.6</v>
      </c>
      <c r="I120" s="17">
        <f t="shared" si="12"/>
        <v>43.6</v>
      </c>
    </row>
    <row r="121" spans="1:9" ht="30.75" customHeight="1" x14ac:dyDescent="0.25">
      <c r="A121" s="62" t="s">
        <v>62</v>
      </c>
      <c r="B121" s="42" t="s">
        <v>5</v>
      </c>
      <c r="C121" s="33" t="s">
        <v>12</v>
      </c>
      <c r="D121" s="33" t="s">
        <v>22</v>
      </c>
      <c r="E121" s="30" t="s">
        <v>405</v>
      </c>
      <c r="F121" s="13" t="s">
        <v>61</v>
      </c>
      <c r="G121" s="17">
        <v>43.6</v>
      </c>
      <c r="H121" s="17">
        <v>43.6</v>
      </c>
      <c r="I121" s="17">
        <v>43.6</v>
      </c>
    </row>
    <row r="122" spans="1:9" ht="32.25" customHeight="1" x14ac:dyDescent="0.25">
      <c r="A122" s="56" t="s">
        <v>296</v>
      </c>
      <c r="B122" s="42" t="s">
        <v>5</v>
      </c>
      <c r="C122" s="33" t="s">
        <v>12</v>
      </c>
      <c r="D122" s="33" t="s">
        <v>22</v>
      </c>
      <c r="E122" s="30" t="s">
        <v>406</v>
      </c>
      <c r="F122" s="13"/>
      <c r="G122" s="17">
        <f>G124</f>
        <v>19.899999999999999</v>
      </c>
      <c r="H122" s="17">
        <f>H124</f>
        <v>60.4</v>
      </c>
      <c r="I122" s="17">
        <f>I124</f>
        <v>60.4</v>
      </c>
    </row>
    <row r="123" spans="1:9" ht="32.25" customHeight="1" x14ac:dyDescent="0.25">
      <c r="A123" s="32" t="s">
        <v>482</v>
      </c>
      <c r="B123" s="42" t="s">
        <v>5</v>
      </c>
      <c r="C123" s="33" t="s">
        <v>12</v>
      </c>
      <c r="D123" s="33" t="s">
        <v>22</v>
      </c>
      <c r="E123" s="30" t="s">
        <v>406</v>
      </c>
      <c r="F123" s="13"/>
      <c r="G123" s="17">
        <f>G124</f>
        <v>19.899999999999999</v>
      </c>
      <c r="H123" s="17">
        <f>H124</f>
        <v>60.4</v>
      </c>
      <c r="I123" s="17">
        <f>I124</f>
        <v>60.4</v>
      </c>
    </row>
    <row r="124" spans="1:9" ht="36" customHeight="1" x14ac:dyDescent="0.25">
      <c r="A124" s="62" t="s">
        <v>62</v>
      </c>
      <c r="B124" s="42" t="s">
        <v>5</v>
      </c>
      <c r="C124" s="33" t="s">
        <v>12</v>
      </c>
      <c r="D124" s="33" t="s">
        <v>22</v>
      </c>
      <c r="E124" s="30" t="s">
        <v>406</v>
      </c>
      <c r="F124" s="13" t="s">
        <v>61</v>
      </c>
      <c r="G124" s="17">
        <v>19.899999999999999</v>
      </c>
      <c r="H124" s="17">
        <v>60.4</v>
      </c>
      <c r="I124" s="17">
        <v>60.4</v>
      </c>
    </row>
    <row r="125" spans="1:9" ht="36" customHeight="1" x14ac:dyDescent="0.25">
      <c r="A125" s="56" t="s">
        <v>481</v>
      </c>
      <c r="B125" s="42" t="s">
        <v>5</v>
      </c>
      <c r="C125" s="33" t="s">
        <v>12</v>
      </c>
      <c r="D125" s="33" t="s">
        <v>22</v>
      </c>
      <c r="E125" s="30" t="s">
        <v>432</v>
      </c>
      <c r="F125" s="13"/>
      <c r="G125" s="17">
        <f t="shared" ref="G125:I128" si="13">G126</f>
        <v>2</v>
      </c>
      <c r="H125" s="17">
        <f t="shared" si="13"/>
        <v>0</v>
      </c>
      <c r="I125" s="17">
        <f t="shared" si="13"/>
        <v>0</v>
      </c>
    </row>
    <row r="126" spans="1:9" ht="36" customHeight="1" x14ac:dyDescent="0.25">
      <c r="A126" s="56" t="s">
        <v>484</v>
      </c>
      <c r="B126" s="42" t="s">
        <v>5</v>
      </c>
      <c r="C126" s="33" t="s">
        <v>12</v>
      </c>
      <c r="D126" s="33" t="s">
        <v>22</v>
      </c>
      <c r="E126" s="30" t="s">
        <v>433</v>
      </c>
      <c r="F126" s="13"/>
      <c r="G126" s="17">
        <f t="shared" si="13"/>
        <v>2</v>
      </c>
      <c r="H126" s="17">
        <f t="shared" si="13"/>
        <v>0</v>
      </c>
      <c r="I126" s="17">
        <f t="shared" si="13"/>
        <v>0</v>
      </c>
    </row>
    <row r="127" spans="1:9" ht="44.25" customHeight="1" x14ac:dyDescent="0.25">
      <c r="A127" s="56" t="s">
        <v>436</v>
      </c>
      <c r="B127" s="42" t="s">
        <v>5</v>
      </c>
      <c r="C127" s="33" t="s">
        <v>12</v>
      </c>
      <c r="D127" s="33" t="s">
        <v>22</v>
      </c>
      <c r="E127" s="30" t="s">
        <v>434</v>
      </c>
      <c r="F127" s="13"/>
      <c r="G127" s="17">
        <f t="shared" si="13"/>
        <v>2</v>
      </c>
      <c r="H127" s="17">
        <f t="shared" si="13"/>
        <v>0</v>
      </c>
      <c r="I127" s="17">
        <f t="shared" si="13"/>
        <v>0</v>
      </c>
    </row>
    <row r="128" spans="1:9" ht="36" customHeight="1" x14ac:dyDescent="0.25">
      <c r="A128" s="32" t="s">
        <v>480</v>
      </c>
      <c r="B128" s="42" t="s">
        <v>5</v>
      </c>
      <c r="C128" s="33" t="s">
        <v>12</v>
      </c>
      <c r="D128" s="33" t="s">
        <v>22</v>
      </c>
      <c r="E128" s="30" t="s">
        <v>435</v>
      </c>
      <c r="F128" s="13"/>
      <c r="G128" s="17">
        <f t="shared" si="13"/>
        <v>2</v>
      </c>
      <c r="H128" s="17">
        <f t="shared" si="13"/>
        <v>0</v>
      </c>
      <c r="I128" s="17">
        <f t="shared" si="13"/>
        <v>0</v>
      </c>
    </row>
    <row r="129" spans="1:9" ht="36" customHeight="1" x14ac:dyDescent="0.25">
      <c r="A129" s="62" t="s">
        <v>62</v>
      </c>
      <c r="B129" s="42" t="s">
        <v>5</v>
      </c>
      <c r="C129" s="33" t="s">
        <v>12</v>
      </c>
      <c r="D129" s="33" t="s">
        <v>22</v>
      </c>
      <c r="E129" s="30" t="s">
        <v>435</v>
      </c>
      <c r="F129" s="13" t="s">
        <v>61</v>
      </c>
      <c r="G129" s="17">
        <v>2</v>
      </c>
      <c r="H129" s="17">
        <v>0</v>
      </c>
      <c r="I129" s="17">
        <v>0</v>
      </c>
    </row>
    <row r="130" spans="1:9" ht="16.5" customHeight="1" x14ac:dyDescent="0.25">
      <c r="A130" s="38" t="s">
        <v>234</v>
      </c>
      <c r="B130" s="41" t="s">
        <v>5</v>
      </c>
      <c r="C130" s="24" t="s">
        <v>23</v>
      </c>
      <c r="D130" s="24"/>
      <c r="E130" s="30"/>
      <c r="F130" s="13"/>
      <c r="G130" s="31">
        <f t="shared" ref="G130:I131" si="14">G131</f>
        <v>580</v>
      </c>
      <c r="H130" s="31">
        <f t="shared" si="14"/>
        <v>680</v>
      </c>
      <c r="I130" s="31">
        <f t="shared" si="14"/>
        <v>680</v>
      </c>
    </row>
    <row r="131" spans="1:9" ht="18.75" customHeight="1" x14ac:dyDescent="0.25">
      <c r="A131" s="61" t="s">
        <v>235</v>
      </c>
      <c r="B131" s="41" t="s">
        <v>5</v>
      </c>
      <c r="C131" s="24" t="s">
        <v>23</v>
      </c>
      <c r="D131" s="24" t="s">
        <v>7</v>
      </c>
      <c r="E131" s="30"/>
      <c r="F131" s="13"/>
      <c r="G131" s="31">
        <f t="shared" si="14"/>
        <v>580</v>
      </c>
      <c r="H131" s="31">
        <f t="shared" si="14"/>
        <v>680</v>
      </c>
      <c r="I131" s="31">
        <f t="shared" si="14"/>
        <v>680</v>
      </c>
    </row>
    <row r="132" spans="1:9" ht="34.5" customHeight="1" x14ac:dyDescent="0.25">
      <c r="A132" s="56" t="s">
        <v>479</v>
      </c>
      <c r="B132" s="42" t="s">
        <v>5</v>
      </c>
      <c r="C132" s="33" t="s">
        <v>23</v>
      </c>
      <c r="D132" s="33" t="s">
        <v>7</v>
      </c>
      <c r="E132" s="33" t="s">
        <v>236</v>
      </c>
      <c r="F132" s="13"/>
      <c r="G132" s="17">
        <f>G133+G136</f>
        <v>580</v>
      </c>
      <c r="H132" s="17">
        <f>H133+H136</f>
        <v>680</v>
      </c>
      <c r="I132" s="17">
        <f>I133+I136</f>
        <v>680</v>
      </c>
    </row>
    <row r="133" spans="1:9" ht="33" customHeight="1" x14ac:dyDescent="0.25">
      <c r="A133" s="56" t="s">
        <v>237</v>
      </c>
      <c r="B133" s="42" t="s">
        <v>5</v>
      </c>
      <c r="C133" s="33" t="s">
        <v>23</v>
      </c>
      <c r="D133" s="33" t="s">
        <v>7</v>
      </c>
      <c r="E133" s="33" t="s">
        <v>238</v>
      </c>
      <c r="F133" s="13"/>
      <c r="G133" s="17">
        <f t="shared" ref="G133:I134" si="15">G134</f>
        <v>100</v>
      </c>
      <c r="H133" s="17">
        <f t="shared" si="15"/>
        <v>200</v>
      </c>
      <c r="I133" s="17">
        <f t="shared" si="15"/>
        <v>200</v>
      </c>
    </row>
    <row r="134" spans="1:9" ht="35.25" customHeight="1" x14ac:dyDescent="0.25">
      <c r="A134" s="56" t="s">
        <v>478</v>
      </c>
      <c r="B134" s="42" t="s">
        <v>5</v>
      </c>
      <c r="C134" s="33" t="s">
        <v>23</v>
      </c>
      <c r="D134" s="33" t="s">
        <v>7</v>
      </c>
      <c r="E134" s="33" t="s">
        <v>239</v>
      </c>
      <c r="F134" s="13"/>
      <c r="G134" s="17">
        <f t="shared" si="15"/>
        <v>100</v>
      </c>
      <c r="H134" s="17">
        <f t="shared" si="15"/>
        <v>200</v>
      </c>
      <c r="I134" s="17">
        <f t="shared" si="15"/>
        <v>200</v>
      </c>
    </row>
    <row r="135" spans="1:9" ht="28.5" customHeight="1" x14ac:dyDescent="0.25">
      <c r="A135" s="56" t="s">
        <v>62</v>
      </c>
      <c r="B135" s="42" t="s">
        <v>5</v>
      </c>
      <c r="C135" s="33" t="s">
        <v>23</v>
      </c>
      <c r="D135" s="33" t="s">
        <v>7</v>
      </c>
      <c r="E135" s="33" t="s">
        <v>239</v>
      </c>
      <c r="F135" s="13" t="s">
        <v>61</v>
      </c>
      <c r="G135" s="17">
        <v>100</v>
      </c>
      <c r="H135" s="17">
        <v>200</v>
      </c>
      <c r="I135" s="17">
        <v>200</v>
      </c>
    </row>
    <row r="136" spans="1:9" ht="29.25" customHeight="1" x14ac:dyDescent="0.25">
      <c r="A136" s="56" t="s">
        <v>241</v>
      </c>
      <c r="B136" s="42" t="s">
        <v>5</v>
      </c>
      <c r="C136" s="33" t="s">
        <v>23</v>
      </c>
      <c r="D136" s="33" t="s">
        <v>7</v>
      </c>
      <c r="E136" s="33" t="s">
        <v>257</v>
      </c>
      <c r="F136" s="13"/>
      <c r="G136" s="17">
        <f t="shared" ref="G136:I137" si="16">G137</f>
        <v>480</v>
      </c>
      <c r="H136" s="17">
        <f t="shared" si="16"/>
        <v>480</v>
      </c>
      <c r="I136" s="17">
        <f t="shared" si="16"/>
        <v>480</v>
      </c>
    </row>
    <row r="137" spans="1:9" ht="38.25" customHeight="1" x14ac:dyDescent="0.25">
      <c r="A137" s="56" t="s">
        <v>478</v>
      </c>
      <c r="B137" s="42" t="s">
        <v>5</v>
      </c>
      <c r="C137" s="33" t="s">
        <v>23</v>
      </c>
      <c r="D137" s="33" t="s">
        <v>7</v>
      </c>
      <c r="E137" s="33" t="s">
        <v>240</v>
      </c>
      <c r="F137" s="13"/>
      <c r="G137" s="17">
        <f t="shared" si="16"/>
        <v>480</v>
      </c>
      <c r="H137" s="17">
        <f t="shared" si="16"/>
        <v>480</v>
      </c>
      <c r="I137" s="17">
        <f t="shared" si="16"/>
        <v>480</v>
      </c>
    </row>
    <row r="138" spans="1:9" ht="27" customHeight="1" x14ac:dyDescent="0.25">
      <c r="A138" s="56" t="s">
        <v>62</v>
      </c>
      <c r="B138" s="42" t="s">
        <v>5</v>
      </c>
      <c r="C138" s="33" t="s">
        <v>23</v>
      </c>
      <c r="D138" s="33" t="s">
        <v>7</v>
      </c>
      <c r="E138" s="33" t="s">
        <v>240</v>
      </c>
      <c r="F138" s="13" t="s">
        <v>61</v>
      </c>
      <c r="G138" s="17">
        <v>480</v>
      </c>
      <c r="H138" s="17">
        <v>480</v>
      </c>
      <c r="I138" s="17">
        <v>480</v>
      </c>
    </row>
    <row r="139" spans="1:9" ht="27" customHeight="1" x14ac:dyDescent="0.25">
      <c r="A139" s="84" t="s">
        <v>411</v>
      </c>
      <c r="B139" s="41" t="s">
        <v>5</v>
      </c>
      <c r="C139" s="24" t="s">
        <v>24</v>
      </c>
      <c r="D139" s="24"/>
      <c r="E139" s="24"/>
      <c r="F139" s="25"/>
      <c r="G139" s="31">
        <f t="shared" ref="G139:I141" si="17">G140</f>
        <v>4026.6</v>
      </c>
      <c r="H139" s="31">
        <f t="shared" si="17"/>
        <v>0</v>
      </c>
      <c r="I139" s="31">
        <f t="shared" si="17"/>
        <v>0</v>
      </c>
    </row>
    <row r="140" spans="1:9" ht="15" customHeight="1" x14ac:dyDescent="0.25">
      <c r="A140" s="84" t="s">
        <v>412</v>
      </c>
      <c r="B140" s="41" t="s">
        <v>5</v>
      </c>
      <c r="C140" s="24" t="s">
        <v>24</v>
      </c>
      <c r="D140" s="24" t="s">
        <v>23</v>
      </c>
      <c r="E140" s="24"/>
      <c r="F140" s="25"/>
      <c r="G140" s="31">
        <f t="shared" si="17"/>
        <v>4026.6</v>
      </c>
      <c r="H140" s="31">
        <f t="shared" si="17"/>
        <v>0</v>
      </c>
      <c r="I140" s="31">
        <f t="shared" si="17"/>
        <v>0</v>
      </c>
    </row>
    <row r="141" spans="1:9" ht="27" customHeight="1" x14ac:dyDescent="0.25">
      <c r="A141" s="56" t="s">
        <v>450</v>
      </c>
      <c r="B141" s="42" t="s">
        <v>5</v>
      </c>
      <c r="C141" s="33" t="s">
        <v>24</v>
      </c>
      <c r="D141" s="33" t="s">
        <v>23</v>
      </c>
      <c r="E141" s="30" t="s">
        <v>452</v>
      </c>
      <c r="F141" s="13"/>
      <c r="G141" s="17">
        <f>G142</f>
        <v>4026.6</v>
      </c>
      <c r="H141" s="17">
        <f t="shared" si="17"/>
        <v>0</v>
      </c>
      <c r="I141" s="17">
        <f t="shared" si="17"/>
        <v>0</v>
      </c>
    </row>
    <row r="142" spans="1:9" ht="53.25" customHeight="1" x14ac:dyDescent="0.25">
      <c r="A142" s="80" t="s">
        <v>458</v>
      </c>
      <c r="B142" s="42" t="s">
        <v>5</v>
      </c>
      <c r="C142" s="33" t="s">
        <v>24</v>
      </c>
      <c r="D142" s="33" t="s">
        <v>23</v>
      </c>
      <c r="E142" s="30" t="s">
        <v>453</v>
      </c>
      <c r="F142" s="13"/>
      <c r="G142" s="17">
        <f>G143</f>
        <v>4026.6</v>
      </c>
      <c r="H142" s="17">
        <v>0</v>
      </c>
      <c r="I142" s="17">
        <v>0</v>
      </c>
    </row>
    <row r="143" spans="1:9" ht="45.75" customHeight="1" x14ac:dyDescent="0.25">
      <c r="A143" s="80" t="s">
        <v>459</v>
      </c>
      <c r="B143" s="42" t="s">
        <v>5</v>
      </c>
      <c r="C143" s="33" t="s">
        <v>24</v>
      </c>
      <c r="D143" s="33" t="s">
        <v>23</v>
      </c>
      <c r="E143" s="30" t="s">
        <v>451</v>
      </c>
      <c r="F143" s="13"/>
      <c r="G143" s="17">
        <f>G144</f>
        <v>4026.6</v>
      </c>
      <c r="H143" s="17"/>
      <c r="I143" s="17"/>
    </row>
    <row r="144" spans="1:9" ht="28.5" customHeight="1" x14ac:dyDescent="0.25">
      <c r="A144" s="56" t="s">
        <v>62</v>
      </c>
      <c r="B144" s="42" t="s">
        <v>5</v>
      </c>
      <c r="C144" s="33" t="s">
        <v>24</v>
      </c>
      <c r="D144" s="33" t="s">
        <v>23</v>
      </c>
      <c r="E144" s="30" t="s">
        <v>451</v>
      </c>
      <c r="F144" s="13" t="s">
        <v>61</v>
      </c>
      <c r="G144" s="17">
        <v>4026.6</v>
      </c>
      <c r="H144" s="17">
        <v>0</v>
      </c>
      <c r="I144" s="17">
        <v>0</v>
      </c>
    </row>
    <row r="145" spans="1:9" ht="14.25" customHeight="1" x14ac:dyDescent="0.25">
      <c r="A145" s="56"/>
      <c r="B145" s="42"/>
      <c r="C145" s="33"/>
      <c r="D145" s="33"/>
      <c r="E145" s="30"/>
      <c r="F145" s="13"/>
      <c r="G145" s="17"/>
      <c r="H145" s="17"/>
      <c r="I145" s="17"/>
    </row>
    <row r="146" spans="1:9" ht="14.45" customHeight="1" x14ac:dyDescent="0.25">
      <c r="A146" s="28" t="s">
        <v>25</v>
      </c>
      <c r="B146" s="21">
        <v>700</v>
      </c>
      <c r="C146" s="24" t="s">
        <v>18</v>
      </c>
      <c r="D146" s="24"/>
      <c r="E146" s="44"/>
      <c r="F146" s="13"/>
      <c r="G146" s="27">
        <f>G181+G147+G264+G282+G226</f>
        <v>129264.19999999998</v>
      </c>
      <c r="H146" s="27">
        <f>H181+H147+H264+H282+H226</f>
        <v>116177.5</v>
      </c>
      <c r="I146" s="27">
        <f>I181+I147+I264+I282+I226</f>
        <v>116142.5</v>
      </c>
    </row>
    <row r="147" spans="1:9" ht="14.45" customHeight="1" x14ac:dyDescent="0.25">
      <c r="A147" s="29" t="s">
        <v>37</v>
      </c>
      <c r="B147" s="18">
        <v>700</v>
      </c>
      <c r="C147" s="24" t="s">
        <v>18</v>
      </c>
      <c r="D147" s="24" t="s">
        <v>7</v>
      </c>
      <c r="E147" s="33"/>
      <c r="F147" s="13"/>
      <c r="G147" s="27">
        <f t="shared" ref="G147:I148" si="18">G148</f>
        <v>48491.3</v>
      </c>
      <c r="H147" s="27">
        <f t="shared" si="18"/>
        <v>39564.899999999994</v>
      </c>
      <c r="I147" s="27">
        <f t="shared" si="18"/>
        <v>39564.899999999994</v>
      </c>
    </row>
    <row r="148" spans="1:9" ht="34.5" customHeight="1" x14ac:dyDescent="0.25">
      <c r="A148" s="32" t="s">
        <v>464</v>
      </c>
      <c r="B148" s="36">
        <v>700</v>
      </c>
      <c r="C148" s="33" t="s">
        <v>18</v>
      </c>
      <c r="D148" s="33" t="s">
        <v>7</v>
      </c>
      <c r="E148" s="33" t="s">
        <v>181</v>
      </c>
      <c r="F148" s="13"/>
      <c r="G148" s="43">
        <f t="shared" si="18"/>
        <v>48491.3</v>
      </c>
      <c r="H148" s="43">
        <f t="shared" si="18"/>
        <v>39564.899999999994</v>
      </c>
      <c r="I148" s="43">
        <f t="shared" si="18"/>
        <v>39564.899999999994</v>
      </c>
    </row>
    <row r="149" spans="1:9" ht="26.25" customHeight="1" x14ac:dyDescent="0.25">
      <c r="A149" s="32" t="s">
        <v>84</v>
      </c>
      <c r="B149" s="36">
        <v>700</v>
      </c>
      <c r="C149" s="33" t="s">
        <v>18</v>
      </c>
      <c r="D149" s="33" t="s">
        <v>7</v>
      </c>
      <c r="E149" s="33" t="s">
        <v>180</v>
      </c>
      <c r="F149" s="13"/>
      <c r="G149" s="43">
        <f>G151+G161+G163+G169+G159+G167+G165+G173+G175+G171+G177+G179</f>
        <v>48491.3</v>
      </c>
      <c r="H149" s="43">
        <f>H151+H161+H163+H169+H159+H167+H165+H173+H175</f>
        <v>39564.899999999994</v>
      </c>
      <c r="I149" s="43">
        <f>I151+I161+I163+I169+I159+I167+I165+I173+I175</f>
        <v>39564.899999999994</v>
      </c>
    </row>
    <row r="150" spans="1:9" ht="22.5" customHeight="1" x14ac:dyDescent="0.25">
      <c r="A150" s="71" t="s">
        <v>184</v>
      </c>
      <c r="B150" s="36">
        <v>700</v>
      </c>
      <c r="C150" s="33" t="s">
        <v>18</v>
      </c>
      <c r="D150" s="33" t="s">
        <v>7</v>
      </c>
      <c r="E150" s="33" t="s">
        <v>188</v>
      </c>
      <c r="F150" s="13"/>
      <c r="G150" s="43">
        <f>G149</f>
        <v>48491.3</v>
      </c>
      <c r="H150" s="43">
        <f>H149</f>
        <v>39564.899999999994</v>
      </c>
      <c r="I150" s="43">
        <f>I149</f>
        <v>39564.899999999994</v>
      </c>
    </row>
    <row r="151" spans="1:9" ht="29.25" customHeight="1" x14ac:dyDescent="0.25">
      <c r="A151" s="71" t="s">
        <v>86</v>
      </c>
      <c r="B151" s="36">
        <v>700</v>
      </c>
      <c r="C151" s="33" t="s">
        <v>18</v>
      </c>
      <c r="D151" s="33" t="s">
        <v>7</v>
      </c>
      <c r="E151" s="33" t="s">
        <v>185</v>
      </c>
      <c r="F151" s="13"/>
      <c r="G151" s="43">
        <f>G152+G153+G154</f>
        <v>20266.2</v>
      </c>
      <c r="H151" s="43">
        <f>H152+H153</f>
        <v>13494.6</v>
      </c>
      <c r="I151" s="43">
        <f>I152+I153</f>
        <v>13494.6</v>
      </c>
    </row>
    <row r="152" spans="1:9" ht="21" customHeight="1" x14ac:dyDescent="0.25">
      <c r="A152" s="62" t="s">
        <v>90</v>
      </c>
      <c r="B152" s="36">
        <v>700</v>
      </c>
      <c r="C152" s="33" t="s">
        <v>18</v>
      </c>
      <c r="D152" s="33" t="s">
        <v>7</v>
      </c>
      <c r="E152" s="33" t="s">
        <v>185</v>
      </c>
      <c r="F152" s="13" t="s">
        <v>89</v>
      </c>
      <c r="G152" s="43">
        <f t="shared" ref="G152:I153" si="19">G156</f>
        <v>501.6</v>
      </c>
      <c r="H152" s="43">
        <f t="shared" si="19"/>
        <v>501.6</v>
      </c>
      <c r="I152" s="43">
        <f t="shared" si="19"/>
        <v>501.6</v>
      </c>
    </row>
    <row r="153" spans="1:9" ht="14.45" customHeight="1" x14ac:dyDescent="0.25">
      <c r="A153" s="64" t="s">
        <v>87</v>
      </c>
      <c r="B153" s="36">
        <v>700</v>
      </c>
      <c r="C153" s="33" t="s">
        <v>18</v>
      </c>
      <c r="D153" s="33" t="s">
        <v>7</v>
      </c>
      <c r="E153" s="33" t="s">
        <v>185</v>
      </c>
      <c r="F153" s="13" t="s">
        <v>85</v>
      </c>
      <c r="G153" s="43">
        <f>G157</f>
        <v>13664.9</v>
      </c>
      <c r="H153" s="43">
        <f t="shared" si="19"/>
        <v>12993</v>
      </c>
      <c r="I153" s="43">
        <f t="shared" si="19"/>
        <v>12993</v>
      </c>
    </row>
    <row r="154" spans="1:9" ht="14.45" customHeight="1" x14ac:dyDescent="0.25">
      <c r="A154" s="63" t="s">
        <v>447</v>
      </c>
      <c r="B154" s="36">
        <v>700</v>
      </c>
      <c r="C154" s="33" t="s">
        <v>18</v>
      </c>
      <c r="D154" s="33" t="s">
        <v>7</v>
      </c>
      <c r="E154" s="33" t="s">
        <v>186</v>
      </c>
      <c r="F154" s="13" t="s">
        <v>446</v>
      </c>
      <c r="G154" s="43">
        <f>G158</f>
        <v>6099.7</v>
      </c>
      <c r="H154" s="43">
        <v>0</v>
      </c>
      <c r="I154" s="43">
        <v>0</v>
      </c>
    </row>
    <row r="155" spans="1:9" ht="18" customHeight="1" x14ac:dyDescent="0.25">
      <c r="A155" s="56" t="s">
        <v>88</v>
      </c>
      <c r="B155" s="36">
        <v>700</v>
      </c>
      <c r="C155" s="33" t="s">
        <v>18</v>
      </c>
      <c r="D155" s="33" t="s">
        <v>7</v>
      </c>
      <c r="E155" s="33" t="s">
        <v>186</v>
      </c>
      <c r="F155" s="13"/>
      <c r="G155" s="17">
        <f>G156+G157+G158</f>
        <v>20266.2</v>
      </c>
      <c r="H155" s="17">
        <f>H156+H157</f>
        <v>13494.6</v>
      </c>
      <c r="I155" s="17">
        <f>I156+I157</f>
        <v>13494.6</v>
      </c>
    </row>
    <row r="156" spans="1:9" ht="19.5" customHeight="1" x14ac:dyDescent="0.25">
      <c r="A156" s="62" t="s">
        <v>90</v>
      </c>
      <c r="B156" s="36">
        <v>700</v>
      </c>
      <c r="C156" s="33" t="s">
        <v>18</v>
      </c>
      <c r="D156" s="33" t="s">
        <v>7</v>
      </c>
      <c r="E156" s="33" t="s">
        <v>186</v>
      </c>
      <c r="F156" s="13" t="s">
        <v>89</v>
      </c>
      <c r="G156" s="17">
        <v>501.6</v>
      </c>
      <c r="H156" s="17">
        <v>501.6</v>
      </c>
      <c r="I156" s="17">
        <v>501.6</v>
      </c>
    </row>
    <row r="157" spans="1:9" ht="14.45" customHeight="1" x14ac:dyDescent="0.25">
      <c r="A157" s="64" t="s">
        <v>87</v>
      </c>
      <c r="B157" s="36">
        <v>700</v>
      </c>
      <c r="C157" s="33" t="s">
        <v>18</v>
      </c>
      <c r="D157" s="33" t="s">
        <v>7</v>
      </c>
      <c r="E157" s="33" t="s">
        <v>186</v>
      </c>
      <c r="F157" s="13" t="s">
        <v>85</v>
      </c>
      <c r="G157" s="43">
        <f>12849.4+815.5</f>
        <v>13664.9</v>
      </c>
      <c r="H157" s="43">
        <v>12993</v>
      </c>
      <c r="I157" s="43">
        <v>12993</v>
      </c>
    </row>
    <row r="158" spans="1:9" ht="14.45" customHeight="1" x14ac:dyDescent="0.25">
      <c r="A158" s="63" t="s">
        <v>447</v>
      </c>
      <c r="B158" s="36">
        <v>700</v>
      </c>
      <c r="C158" s="33" t="s">
        <v>18</v>
      </c>
      <c r="D158" s="33" t="s">
        <v>7</v>
      </c>
      <c r="E158" s="33" t="s">
        <v>186</v>
      </c>
      <c r="F158" s="13" t="s">
        <v>446</v>
      </c>
      <c r="G158" s="43">
        <v>6099.7</v>
      </c>
      <c r="H158" s="43">
        <v>0</v>
      </c>
      <c r="I158" s="43">
        <v>0</v>
      </c>
    </row>
    <row r="159" spans="1:9" ht="24" customHeight="1" x14ac:dyDescent="0.25">
      <c r="A159" s="91" t="s">
        <v>128</v>
      </c>
      <c r="B159" s="36">
        <v>700</v>
      </c>
      <c r="C159" s="33" t="s">
        <v>18</v>
      </c>
      <c r="D159" s="33" t="s">
        <v>7</v>
      </c>
      <c r="E159" s="12" t="s">
        <v>187</v>
      </c>
      <c r="F159" s="13"/>
      <c r="G159" s="43">
        <f>G160</f>
        <v>20.6</v>
      </c>
      <c r="H159" s="43">
        <f>H160</f>
        <v>90.1</v>
      </c>
      <c r="I159" s="43">
        <f>I160</f>
        <v>90.1</v>
      </c>
    </row>
    <row r="160" spans="1:9" ht="14.45" customHeight="1" x14ac:dyDescent="0.25">
      <c r="A160" s="64" t="s">
        <v>87</v>
      </c>
      <c r="B160" s="36">
        <v>700</v>
      </c>
      <c r="C160" s="33" t="s">
        <v>18</v>
      </c>
      <c r="D160" s="33" t="s">
        <v>7</v>
      </c>
      <c r="E160" s="12" t="s">
        <v>187</v>
      </c>
      <c r="F160" s="13" t="s">
        <v>85</v>
      </c>
      <c r="G160" s="43">
        <v>20.6</v>
      </c>
      <c r="H160" s="43">
        <v>90.1</v>
      </c>
      <c r="I160" s="43">
        <v>90.1</v>
      </c>
    </row>
    <row r="161" spans="1:9" ht="185.25" customHeight="1" x14ac:dyDescent="0.25">
      <c r="A161" s="80" t="s">
        <v>386</v>
      </c>
      <c r="B161" s="36">
        <v>700</v>
      </c>
      <c r="C161" s="33" t="s">
        <v>18</v>
      </c>
      <c r="D161" s="33" t="s">
        <v>7</v>
      </c>
      <c r="E161" s="33" t="s">
        <v>189</v>
      </c>
      <c r="F161" s="13"/>
      <c r="G161" s="17">
        <f>G162</f>
        <v>16334.7</v>
      </c>
      <c r="H161" s="17">
        <f>H162</f>
        <v>15641.8</v>
      </c>
      <c r="I161" s="17">
        <f>I162</f>
        <v>15641.8</v>
      </c>
    </row>
    <row r="162" spans="1:9" ht="14.45" customHeight="1" x14ac:dyDescent="0.25">
      <c r="A162" s="64" t="s">
        <v>87</v>
      </c>
      <c r="B162" s="36">
        <v>700</v>
      </c>
      <c r="C162" s="33" t="s">
        <v>18</v>
      </c>
      <c r="D162" s="33" t="s">
        <v>7</v>
      </c>
      <c r="E162" s="33" t="s">
        <v>189</v>
      </c>
      <c r="F162" s="13" t="s">
        <v>85</v>
      </c>
      <c r="G162" s="17">
        <f>16231.7+103</f>
        <v>16334.7</v>
      </c>
      <c r="H162" s="17">
        <v>15641.8</v>
      </c>
      <c r="I162" s="17">
        <v>15641.8</v>
      </c>
    </row>
    <row r="163" spans="1:9" ht="48" customHeight="1" x14ac:dyDescent="0.25">
      <c r="A163" s="63" t="s">
        <v>378</v>
      </c>
      <c r="B163" s="36">
        <v>700</v>
      </c>
      <c r="C163" s="33" t="s">
        <v>18</v>
      </c>
      <c r="D163" s="33" t="s">
        <v>7</v>
      </c>
      <c r="E163" s="33" t="s">
        <v>190</v>
      </c>
      <c r="F163" s="13"/>
      <c r="G163" s="17">
        <f>G164</f>
        <v>20</v>
      </c>
      <c r="H163" s="17">
        <f>H164</f>
        <v>71.8</v>
      </c>
      <c r="I163" s="17">
        <f>I164</f>
        <v>71.8</v>
      </c>
    </row>
    <row r="164" spans="1:9" ht="20.25" customHeight="1" x14ac:dyDescent="0.25">
      <c r="A164" s="62" t="s">
        <v>90</v>
      </c>
      <c r="B164" s="36">
        <v>700</v>
      </c>
      <c r="C164" s="33" t="s">
        <v>18</v>
      </c>
      <c r="D164" s="33" t="s">
        <v>7</v>
      </c>
      <c r="E164" s="33" t="s">
        <v>190</v>
      </c>
      <c r="F164" s="13" t="s">
        <v>89</v>
      </c>
      <c r="G164" s="17">
        <f>71.8-51.8</f>
        <v>20</v>
      </c>
      <c r="H164" s="17">
        <v>71.8</v>
      </c>
      <c r="I164" s="17">
        <v>71.8</v>
      </c>
    </row>
    <row r="165" spans="1:9" ht="42.75" customHeight="1" x14ac:dyDescent="0.25">
      <c r="A165" s="62" t="s">
        <v>352</v>
      </c>
      <c r="B165" s="36">
        <v>700</v>
      </c>
      <c r="C165" s="33" t="s">
        <v>18</v>
      </c>
      <c r="D165" s="33" t="s">
        <v>7</v>
      </c>
      <c r="E165" s="33" t="s">
        <v>390</v>
      </c>
      <c r="F165" s="13"/>
      <c r="G165" s="17">
        <f>G166</f>
        <v>221.7</v>
      </c>
      <c r="H165" s="17">
        <f>H166</f>
        <v>0</v>
      </c>
      <c r="I165" s="17">
        <f>I166</f>
        <v>0</v>
      </c>
    </row>
    <row r="166" spans="1:9" ht="20.25" customHeight="1" x14ac:dyDescent="0.25">
      <c r="A166" s="86" t="s">
        <v>87</v>
      </c>
      <c r="B166" s="36">
        <v>700</v>
      </c>
      <c r="C166" s="33" t="s">
        <v>18</v>
      </c>
      <c r="D166" s="33" t="s">
        <v>7</v>
      </c>
      <c r="E166" s="33" t="s">
        <v>390</v>
      </c>
      <c r="F166" s="13" t="s">
        <v>85</v>
      </c>
      <c r="G166" s="17">
        <v>221.7</v>
      </c>
      <c r="H166" s="17">
        <v>0</v>
      </c>
      <c r="I166" s="17">
        <v>0</v>
      </c>
    </row>
    <row r="167" spans="1:9" ht="56.25" customHeight="1" x14ac:dyDescent="0.25">
      <c r="A167" s="96" t="s">
        <v>382</v>
      </c>
      <c r="B167" s="36">
        <v>700</v>
      </c>
      <c r="C167" s="33" t="s">
        <v>18</v>
      </c>
      <c r="D167" s="33" t="s">
        <v>7</v>
      </c>
      <c r="E167" s="33" t="s">
        <v>385</v>
      </c>
      <c r="F167" s="13"/>
      <c r="G167" s="17">
        <f>G168</f>
        <v>251</v>
      </c>
      <c r="H167" s="17">
        <f>H168</f>
        <v>0</v>
      </c>
      <c r="I167" s="17">
        <f>I168</f>
        <v>0</v>
      </c>
    </row>
    <row r="168" spans="1:9" ht="20.25" customHeight="1" x14ac:dyDescent="0.25">
      <c r="A168" s="86" t="s">
        <v>87</v>
      </c>
      <c r="B168" s="36">
        <v>700</v>
      </c>
      <c r="C168" s="33" t="s">
        <v>18</v>
      </c>
      <c r="D168" s="33" t="s">
        <v>7</v>
      </c>
      <c r="E168" s="33" t="s">
        <v>385</v>
      </c>
      <c r="F168" s="13" t="s">
        <v>85</v>
      </c>
      <c r="G168" s="17">
        <v>251</v>
      </c>
      <c r="H168" s="17">
        <v>0</v>
      </c>
      <c r="I168" s="17">
        <v>0</v>
      </c>
    </row>
    <row r="169" spans="1:9" ht="30" customHeight="1" x14ac:dyDescent="0.25">
      <c r="A169" s="74" t="s">
        <v>131</v>
      </c>
      <c r="B169" s="36">
        <v>700</v>
      </c>
      <c r="C169" s="33" t="s">
        <v>18</v>
      </c>
      <c r="D169" s="33" t="s">
        <v>7</v>
      </c>
      <c r="E169" s="12" t="s">
        <v>191</v>
      </c>
      <c r="F169" s="13"/>
      <c r="G169" s="17">
        <f>G170</f>
        <v>8142.5</v>
      </c>
      <c r="H169" s="17">
        <f>H170</f>
        <v>8142.5</v>
      </c>
      <c r="I169" s="17">
        <f>I170</f>
        <v>8142.5</v>
      </c>
    </row>
    <row r="170" spans="1:9" ht="19.5" customHeight="1" x14ac:dyDescent="0.25">
      <c r="A170" s="64" t="s">
        <v>87</v>
      </c>
      <c r="B170" s="36">
        <v>700</v>
      </c>
      <c r="C170" s="33" t="s">
        <v>18</v>
      </c>
      <c r="D170" s="33" t="s">
        <v>7</v>
      </c>
      <c r="E170" s="12" t="s">
        <v>191</v>
      </c>
      <c r="F170" s="13" t="s">
        <v>85</v>
      </c>
      <c r="G170" s="17">
        <v>8142.5</v>
      </c>
      <c r="H170" s="17">
        <v>8142.5</v>
      </c>
      <c r="I170" s="17">
        <v>8142.5</v>
      </c>
    </row>
    <row r="171" spans="1:9" ht="82.5" customHeight="1" x14ac:dyDescent="0.25">
      <c r="A171" s="96" t="s">
        <v>420</v>
      </c>
      <c r="B171" s="36">
        <v>700</v>
      </c>
      <c r="C171" s="33" t="s">
        <v>18</v>
      </c>
      <c r="D171" s="33" t="s">
        <v>7</v>
      </c>
      <c r="E171" s="12" t="s">
        <v>419</v>
      </c>
      <c r="F171" s="13"/>
      <c r="G171" s="17">
        <f>G172</f>
        <v>80.8</v>
      </c>
      <c r="H171" s="17">
        <f>H172</f>
        <v>0</v>
      </c>
      <c r="I171" s="17">
        <f>I172</f>
        <v>0</v>
      </c>
    </row>
    <row r="172" spans="1:9" ht="19.5" customHeight="1" x14ac:dyDescent="0.25">
      <c r="A172" s="64" t="s">
        <v>87</v>
      </c>
      <c r="B172" s="36">
        <v>700</v>
      </c>
      <c r="C172" s="33" t="s">
        <v>18</v>
      </c>
      <c r="D172" s="33" t="s">
        <v>7</v>
      </c>
      <c r="E172" s="12" t="s">
        <v>419</v>
      </c>
      <c r="F172" s="13" t="s">
        <v>85</v>
      </c>
      <c r="G172" s="17">
        <v>80.8</v>
      </c>
      <c r="H172" s="17">
        <v>0</v>
      </c>
      <c r="I172" s="17">
        <v>0</v>
      </c>
    </row>
    <row r="173" spans="1:9" ht="45" customHeight="1" x14ac:dyDescent="0.25">
      <c r="A173" s="80" t="s">
        <v>0</v>
      </c>
      <c r="B173" s="36">
        <v>700</v>
      </c>
      <c r="C173" s="33" t="s">
        <v>18</v>
      </c>
      <c r="D173" s="33" t="s">
        <v>7</v>
      </c>
      <c r="E173" s="12" t="s">
        <v>317</v>
      </c>
      <c r="F173" s="13"/>
      <c r="G173" s="43">
        <f>G174</f>
        <v>88.4</v>
      </c>
      <c r="H173" s="43">
        <f>H174</f>
        <v>88.4</v>
      </c>
      <c r="I173" s="43">
        <f>I174</f>
        <v>88.4</v>
      </c>
    </row>
    <row r="174" spans="1:9" ht="19.5" customHeight="1" x14ac:dyDescent="0.25">
      <c r="A174" s="64" t="s">
        <v>87</v>
      </c>
      <c r="B174" s="36">
        <v>700</v>
      </c>
      <c r="C174" s="33" t="s">
        <v>18</v>
      </c>
      <c r="D174" s="33" t="s">
        <v>7</v>
      </c>
      <c r="E174" s="12" t="s">
        <v>317</v>
      </c>
      <c r="F174" s="13" t="s">
        <v>85</v>
      </c>
      <c r="G174" s="43">
        <v>88.4</v>
      </c>
      <c r="H174" s="43">
        <v>88.4</v>
      </c>
      <c r="I174" s="43">
        <v>88.4</v>
      </c>
    </row>
    <row r="175" spans="1:9" ht="38.25" customHeight="1" x14ac:dyDescent="0.25">
      <c r="A175" s="56" t="s">
        <v>132</v>
      </c>
      <c r="B175" s="36">
        <v>700</v>
      </c>
      <c r="C175" s="33" t="s">
        <v>18</v>
      </c>
      <c r="D175" s="33" t="s">
        <v>7</v>
      </c>
      <c r="E175" s="12" t="s">
        <v>316</v>
      </c>
      <c r="F175" s="13"/>
      <c r="G175" s="43">
        <f>G176</f>
        <v>2035.7</v>
      </c>
      <c r="H175" s="43">
        <f>H176</f>
        <v>2035.7</v>
      </c>
      <c r="I175" s="43">
        <f>I176</f>
        <v>2035.7</v>
      </c>
    </row>
    <row r="176" spans="1:9" ht="19.5" customHeight="1" x14ac:dyDescent="0.25">
      <c r="A176" s="64" t="s">
        <v>87</v>
      </c>
      <c r="B176" s="36">
        <v>700</v>
      </c>
      <c r="C176" s="33" t="s">
        <v>18</v>
      </c>
      <c r="D176" s="33" t="s">
        <v>7</v>
      </c>
      <c r="E176" s="12" t="s">
        <v>316</v>
      </c>
      <c r="F176" s="13" t="s">
        <v>85</v>
      </c>
      <c r="G176" s="43">
        <v>2035.7</v>
      </c>
      <c r="H176" s="43">
        <v>2035.7</v>
      </c>
      <c r="I176" s="43">
        <v>2035.7</v>
      </c>
    </row>
    <row r="177" spans="1:9" ht="31.5" customHeight="1" x14ac:dyDescent="0.25">
      <c r="A177" s="56" t="s">
        <v>425</v>
      </c>
      <c r="B177" s="36">
        <v>700</v>
      </c>
      <c r="C177" s="33" t="s">
        <v>18</v>
      </c>
      <c r="D177" s="33" t="s">
        <v>7</v>
      </c>
      <c r="E177" s="12" t="s">
        <v>421</v>
      </c>
      <c r="F177" s="13"/>
      <c r="G177" s="43">
        <f>G178</f>
        <v>4.3</v>
      </c>
      <c r="H177" s="43">
        <v>0</v>
      </c>
      <c r="I177" s="43">
        <v>0</v>
      </c>
    </row>
    <row r="178" spans="1:9" ht="19.5" customHeight="1" x14ac:dyDescent="0.25">
      <c r="A178" s="64" t="s">
        <v>87</v>
      </c>
      <c r="B178" s="36">
        <v>700</v>
      </c>
      <c r="C178" s="33" t="s">
        <v>18</v>
      </c>
      <c r="D178" s="33" t="s">
        <v>7</v>
      </c>
      <c r="E178" s="12" t="s">
        <v>421</v>
      </c>
      <c r="F178" s="13" t="s">
        <v>85</v>
      </c>
      <c r="G178" s="43">
        <v>4.3</v>
      </c>
      <c r="H178" s="43">
        <v>0</v>
      </c>
      <c r="I178" s="43">
        <v>0</v>
      </c>
    </row>
    <row r="179" spans="1:9" ht="58.5" customHeight="1" x14ac:dyDescent="0.25">
      <c r="A179" s="96" t="s">
        <v>477</v>
      </c>
      <c r="B179" s="36">
        <v>700</v>
      </c>
      <c r="C179" s="33" t="s">
        <v>18</v>
      </c>
      <c r="D179" s="33" t="s">
        <v>7</v>
      </c>
      <c r="E179" s="12" t="s">
        <v>422</v>
      </c>
      <c r="F179" s="13"/>
      <c r="G179" s="43">
        <f>G180</f>
        <v>1025.4000000000001</v>
      </c>
      <c r="H179" s="43">
        <v>0</v>
      </c>
      <c r="I179" s="43">
        <v>0</v>
      </c>
    </row>
    <row r="180" spans="1:9" ht="19.5" customHeight="1" x14ac:dyDescent="0.25">
      <c r="A180" s="64" t="s">
        <v>87</v>
      </c>
      <c r="B180" s="36">
        <v>700</v>
      </c>
      <c r="C180" s="33" t="s">
        <v>18</v>
      </c>
      <c r="D180" s="33" t="s">
        <v>7</v>
      </c>
      <c r="E180" s="12" t="s">
        <v>422</v>
      </c>
      <c r="F180" s="13" t="s">
        <v>85</v>
      </c>
      <c r="G180" s="43">
        <v>1025.4000000000001</v>
      </c>
      <c r="H180" s="43">
        <v>0</v>
      </c>
      <c r="I180" s="43">
        <v>0</v>
      </c>
    </row>
    <row r="181" spans="1:9" ht="14.45" customHeight="1" x14ac:dyDescent="0.25">
      <c r="A181" s="28" t="s">
        <v>26</v>
      </c>
      <c r="B181" s="21">
        <v>700</v>
      </c>
      <c r="C181" s="24" t="s">
        <v>18</v>
      </c>
      <c r="D181" s="24" t="s">
        <v>9</v>
      </c>
      <c r="E181" s="44"/>
      <c r="F181" s="13"/>
      <c r="G181" s="27">
        <f>G182+G222</f>
        <v>70730.699999999983</v>
      </c>
      <c r="H181" s="27">
        <f>H182+H222</f>
        <v>67833.3</v>
      </c>
      <c r="I181" s="27">
        <f>I182+I222</f>
        <v>67798.3</v>
      </c>
    </row>
    <row r="182" spans="1:9" ht="30.75" customHeight="1" x14ac:dyDescent="0.25">
      <c r="A182" s="32" t="s">
        <v>464</v>
      </c>
      <c r="B182" s="33" t="s">
        <v>5</v>
      </c>
      <c r="C182" s="33" t="s">
        <v>18</v>
      </c>
      <c r="D182" s="33" t="s">
        <v>9</v>
      </c>
      <c r="E182" s="33" t="s">
        <v>181</v>
      </c>
      <c r="F182" s="13"/>
      <c r="G182" s="17">
        <f t="shared" ref="G182:I183" si="20">G183</f>
        <v>70695.699999999983</v>
      </c>
      <c r="H182" s="17">
        <f t="shared" si="20"/>
        <v>67798.3</v>
      </c>
      <c r="I182" s="17">
        <f t="shared" si="20"/>
        <v>67798.3</v>
      </c>
    </row>
    <row r="183" spans="1:9" ht="30.75" customHeight="1" x14ac:dyDescent="0.25">
      <c r="A183" s="32" t="s">
        <v>84</v>
      </c>
      <c r="B183" s="33" t="s">
        <v>5</v>
      </c>
      <c r="C183" s="33" t="s">
        <v>18</v>
      </c>
      <c r="D183" s="33" t="s">
        <v>9</v>
      </c>
      <c r="E183" s="33" t="s">
        <v>180</v>
      </c>
      <c r="F183" s="13"/>
      <c r="G183" s="17">
        <f t="shared" si="20"/>
        <v>70695.699999999983</v>
      </c>
      <c r="H183" s="17">
        <f t="shared" si="20"/>
        <v>67798.3</v>
      </c>
      <c r="I183" s="17">
        <f t="shared" si="20"/>
        <v>67798.3</v>
      </c>
    </row>
    <row r="184" spans="1:9" ht="18.75" customHeight="1" x14ac:dyDescent="0.25">
      <c r="A184" s="32" t="s">
        <v>182</v>
      </c>
      <c r="B184" s="33" t="s">
        <v>5</v>
      </c>
      <c r="C184" s="33" t="s">
        <v>18</v>
      </c>
      <c r="D184" s="33" t="s">
        <v>9</v>
      </c>
      <c r="E184" s="33" t="s">
        <v>248</v>
      </c>
      <c r="F184" s="13"/>
      <c r="G184" s="17">
        <f>G185+G189+G191+G193+G196+G198+G200+G208+G220+G205+G206+G202+G214+G216+G212+G210+G219</f>
        <v>70695.699999999983</v>
      </c>
      <c r="H184" s="17">
        <f>H185+H189+H191+H193+H196+H198+H200+H208+H220+H205+H206+H202+H214+H216+H212</f>
        <v>67798.3</v>
      </c>
      <c r="I184" s="17">
        <f>I185+I189+I191+I193+I196+I198+I200+I208+I220+I205+I206+I202+I214+I216+I212</f>
        <v>67798.3</v>
      </c>
    </row>
    <row r="185" spans="1:9" ht="33" customHeight="1" x14ac:dyDescent="0.25">
      <c r="A185" s="71" t="s">
        <v>86</v>
      </c>
      <c r="B185" s="33" t="s">
        <v>5</v>
      </c>
      <c r="C185" s="33" t="s">
        <v>18</v>
      </c>
      <c r="D185" s="33" t="s">
        <v>9</v>
      </c>
      <c r="E185" s="33" t="s">
        <v>192</v>
      </c>
      <c r="F185" s="13"/>
      <c r="G185" s="17">
        <f t="shared" ref="G185:I186" si="21">G187</f>
        <v>5757.9000000000005</v>
      </c>
      <c r="H185" s="17">
        <f t="shared" si="21"/>
        <v>5963.6</v>
      </c>
      <c r="I185" s="17">
        <f t="shared" si="21"/>
        <v>5963.6</v>
      </c>
    </row>
    <row r="186" spans="1:9" ht="14.45" customHeight="1" x14ac:dyDescent="0.25">
      <c r="A186" s="64" t="s">
        <v>87</v>
      </c>
      <c r="B186" s="33" t="s">
        <v>5</v>
      </c>
      <c r="C186" s="33" t="s">
        <v>18</v>
      </c>
      <c r="D186" s="33" t="s">
        <v>9</v>
      </c>
      <c r="E186" s="33" t="s">
        <v>183</v>
      </c>
      <c r="F186" s="13" t="s">
        <v>85</v>
      </c>
      <c r="G186" s="17">
        <f t="shared" si="21"/>
        <v>5757.9000000000005</v>
      </c>
      <c r="H186" s="17">
        <f t="shared" si="21"/>
        <v>5963.6</v>
      </c>
      <c r="I186" s="17">
        <f t="shared" si="21"/>
        <v>5963.6</v>
      </c>
    </row>
    <row r="187" spans="1:9" ht="14.45" customHeight="1" x14ac:dyDescent="0.25">
      <c r="A187" s="56" t="s">
        <v>91</v>
      </c>
      <c r="B187" s="33" t="s">
        <v>5</v>
      </c>
      <c r="C187" s="33" t="s">
        <v>18</v>
      </c>
      <c r="D187" s="33" t="s">
        <v>9</v>
      </c>
      <c r="E187" s="33" t="s">
        <v>193</v>
      </c>
      <c r="F187" s="13"/>
      <c r="G187" s="17">
        <f>G188</f>
        <v>5757.9000000000005</v>
      </c>
      <c r="H187" s="17">
        <f>H188</f>
        <v>5963.6</v>
      </c>
      <c r="I187" s="17">
        <f>I188</f>
        <v>5963.6</v>
      </c>
    </row>
    <row r="188" spans="1:9" ht="14.45" customHeight="1" x14ac:dyDescent="0.25">
      <c r="A188" s="64" t="s">
        <v>87</v>
      </c>
      <c r="B188" s="33" t="s">
        <v>5</v>
      </c>
      <c r="C188" s="33" t="s">
        <v>18</v>
      </c>
      <c r="D188" s="33" t="s">
        <v>9</v>
      </c>
      <c r="E188" s="33" t="s">
        <v>193</v>
      </c>
      <c r="F188" s="13" t="s">
        <v>85</v>
      </c>
      <c r="G188" s="17">
        <f>5660.6+97.3</f>
        <v>5757.9000000000005</v>
      </c>
      <c r="H188" s="17">
        <v>5963.6</v>
      </c>
      <c r="I188" s="17">
        <v>5963.6</v>
      </c>
    </row>
    <row r="189" spans="1:9" ht="27.75" customHeight="1" x14ac:dyDescent="0.25">
      <c r="A189" s="88" t="s">
        <v>128</v>
      </c>
      <c r="B189" s="33" t="s">
        <v>5</v>
      </c>
      <c r="C189" s="33" t="s">
        <v>18</v>
      </c>
      <c r="D189" s="33" t="s">
        <v>9</v>
      </c>
      <c r="E189" s="12" t="s">
        <v>194</v>
      </c>
      <c r="F189" s="13"/>
      <c r="G189" s="17">
        <f>G190</f>
        <v>17.099999999999998</v>
      </c>
      <c r="H189" s="17">
        <f>H190</f>
        <v>90.6</v>
      </c>
      <c r="I189" s="17">
        <f>I190</f>
        <v>90.6</v>
      </c>
    </row>
    <row r="190" spans="1:9" ht="14.45" customHeight="1" x14ac:dyDescent="0.25">
      <c r="A190" s="64" t="s">
        <v>87</v>
      </c>
      <c r="B190" s="33" t="s">
        <v>5</v>
      </c>
      <c r="C190" s="33" t="s">
        <v>18</v>
      </c>
      <c r="D190" s="33" t="s">
        <v>9</v>
      </c>
      <c r="E190" s="12" t="s">
        <v>194</v>
      </c>
      <c r="F190" s="13" t="s">
        <v>85</v>
      </c>
      <c r="G190" s="17">
        <f>19.2-2.1</f>
        <v>17.099999999999998</v>
      </c>
      <c r="H190" s="17">
        <v>90.6</v>
      </c>
      <c r="I190" s="17">
        <v>90.6</v>
      </c>
    </row>
    <row r="191" spans="1:9" ht="184.5" customHeight="1" x14ac:dyDescent="0.25">
      <c r="A191" s="80" t="s">
        <v>386</v>
      </c>
      <c r="B191" s="33" t="s">
        <v>5</v>
      </c>
      <c r="C191" s="33" t="s">
        <v>18</v>
      </c>
      <c r="D191" s="33" t="s">
        <v>9</v>
      </c>
      <c r="E191" s="33" t="s">
        <v>195</v>
      </c>
      <c r="F191" s="13"/>
      <c r="G191" s="17">
        <f>G192</f>
        <v>46176.899999999994</v>
      </c>
      <c r="H191" s="17">
        <f>H192</f>
        <v>44187.3</v>
      </c>
      <c r="I191" s="17">
        <f>I192</f>
        <v>44187.3</v>
      </c>
    </row>
    <row r="192" spans="1:9" ht="17.25" customHeight="1" x14ac:dyDescent="0.25">
      <c r="A192" s="64" t="s">
        <v>87</v>
      </c>
      <c r="B192" s="33" t="s">
        <v>5</v>
      </c>
      <c r="C192" s="33" t="s">
        <v>18</v>
      </c>
      <c r="D192" s="33" t="s">
        <v>9</v>
      </c>
      <c r="E192" s="33" t="s">
        <v>195</v>
      </c>
      <c r="F192" s="13" t="s">
        <v>85</v>
      </c>
      <c r="G192" s="17">
        <f>45952.7+172.6+51.6</f>
        <v>46176.899999999994</v>
      </c>
      <c r="H192" s="17">
        <v>44187.3</v>
      </c>
      <c r="I192" s="17">
        <v>44187.3</v>
      </c>
    </row>
    <row r="193" spans="1:9" ht="48.75" customHeight="1" x14ac:dyDescent="0.25">
      <c r="A193" s="63" t="s">
        <v>378</v>
      </c>
      <c r="B193" s="33" t="s">
        <v>5</v>
      </c>
      <c r="C193" s="33" t="s">
        <v>18</v>
      </c>
      <c r="D193" s="33" t="s">
        <v>9</v>
      </c>
      <c r="E193" s="33" t="s">
        <v>196</v>
      </c>
      <c r="F193" s="13"/>
      <c r="G193" s="17">
        <f>G194+G195</f>
        <v>7692.4</v>
      </c>
      <c r="H193" s="17">
        <f>H194+H195</f>
        <v>7437</v>
      </c>
      <c r="I193" s="17">
        <f>I194+I195</f>
        <v>7437</v>
      </c>
    </row>
    <row r="194" spans="1:9" ht="21" customHeight="1" x14ac:dyDescent="0.25">
      <c r="A194" s="62" t="s">
        <v>90</v>
      </c>
      <c r="B194" s="33" t="s">
        <v>5</v>
      </c>
      <c r="C194" s="33" t="s">
        <v>18</v>
      </c>
      <c r="D194" s="33" t="s">
        <v>9</v>
      </c>
      <c r="E194" s="33" t="s">
        <v>196</v>
      </c>
      <c r="F194" s="13" t="s">
        <v>89</v>
      </c>
      <c r="G194" s="17">
        <v>1687.2</v>
      </c>
      <c r="H194" s="17">
        <v>1420.3</v>
      </c>
      <c r="I194" s="17">
        <v>1420.3</v>
      </c>
    </row>
    <row r="195" spans="1:9" ht="19.5" customHeight="1" x14ac:dyDescent="0.25">
      <c r="A195" s="64" t="s">
        <v>87</v>
      </c>
      <c r="B195" s="33" t="s">
        <v>5</v>
      </c>
      <c r="C195" s="33" t="s">
        <v>18</v>
      </c>
      <c r="D195" s="33" t="s">
        <v>9</v>
      </c>
      <c r="E195" s="33" t="s">
        <v>196</v>
      </c>
      <c r="F195" s="13" t="s">
        <v>85</v>
      </c>
      <c r="G195" s="17">
        <f>6016.7-11.5</f>
        <v>6005.2</v>
      </c>
      <c r="H195" s="17">
        <v>6016.7</v>
      </c>
      <c r="I195" s="17">
        <v>6016.7</v>
      </c>
    </row>
    <row r="196" spans="1:9" ht="45.75" customHeight="1" x14ac:dyDescent="0.25">
      <c r="A196" s="58" t="s">
        <v>94</v>
      </c>
      <c r="B196" s="33" t="s">
        <v>5</v>
      </c>
      <c r="C196" s="33" t="s">
        <v>18</v>
      </c>
      <c r="D196" s="33" t="s">
        <v>9</v>
      </c>
      <c r="E196" s="33" t="s">
        <v>197</v>
      </c>
      <c r="F196" s="13"/>
      <c r="G196" s="17">
        <f>G197</f>
        <v>408.3</v>
      </c>
      <c r="H196" s="17">
        <f>H197</f>
        <v>408.3</v>
      </c>
      <c r="I196" s="17">
        <f>I197</f>
        <v>408.3</v>
      </c>
    </row>
    <row r="197" spans="1:9" ht="14.45" customHeight="1" x14ac:dyDescent="0.25">
      <c r="A197" s="64" t="s">
        <v>87</v>
      </c>
      <c r="B197" s="33" t="s">
        <v>5</v>
      </c>
      <c r="C197" s="33" t="s">
        <v>18</v>
      </c>
      <c r="D197" s="33" t="s">
        <v>9</v>
      </c>
      <c r="E197" s="33" t="s">
        <v>197</v>
      </c>
      <c r="F197" s="13" t="s">
        <v>85</v>
      </c>
      <c r="G197" s="17">
        <v>408.3</v>
      </c>
      <c r="H197" s="17">
        <v>408.3</v>
      </c>
      <c r="I197" s="17">
        <v>408.3</v>
      </c>
    </row>
    <row r="198" spans="1:9" ht="54" customHeight="1" x14ac:dyDescent="0.25">
      <c r="A198" s="63" t="s">
        <v>388</v>
      </c>
      <c r="B198" s="33" t="s">
        <v>5</v>
      </c>
      <c r="C198" s="33" t="s">
        <v>18</v>
      </c>
      <c r="D198" s="33" t="s">
        <v>9</v>
      </c>
      <c r="E198" s="33" t="s">
        <v>198</v>
      </c>
      <c r="F198" s="13"/>
      <c r="G198" s="17">
        <f>G199</f>
        <v>107.7</v>
      </c>
      <c r="H198" s="17">
        <f>H199</f>
        <v>0</v>
      </c>
      <c r="I198" s="17">
        <f>I199</f>
        <v>0</v>
      </c>
    </row>
    <row r="199" spans="1:9" ht="14.45" customHeight="1" x14ac:dyDescent="0.25">
      <c r="A199" s="64" t="s">
        <v>87</v>
      </c>
      <c r="B199" s="33" t="s">
        <v>5</v>
      </c>
      <c r="C199" s="33" t="s">
        <v>18</v>
      </c>
      <c r="D199" s="33" t="s">
        <v>9</v>
      </c>
      <c r="E199" s="33" t="s">
        <v>198</v>
      </c>
      <c r="F199" s="13" t="s">
        <v>85</v>
      </c>
      <c r="G199" s="17">
        <v>107.7</v>
      </c>
      <c r="H199" s="17">
        <v>0</v>
      </c>
      <c r="I199" s="17">
        <v>0</v>
      </c>
    </row>
    <row r="200" spans="1:9" ht="44.25" customHeight="1" x14ac:dyDescent="0.25">
      <c r="A200" s="58" t="s">
        <v>95</v>
      </c>
      <c r="B200" s="33" t="s">
        <v>5</v>
      </c>
      <c r="C200" s="33" t="s">
        <v>18</v>
      </c>
      <c r="D200" s="33" t="s">
        <v>9</v>
      </c>
      <c r="E200" s="33" t="s">
        <v>199</v>
      </c>
      <c r="F200" s="13"/>
      <c r="G200" s="17">
        <f>G201</f>
        <v>774.6</v>
      </c>
      <c r="H200" s="17">
        <f>H201</f>
        <v>826.2</v>
      </c>
      <c r="I200" s="17">
        <f>I201</f>
        <v>826.2</v>
      </c>
    </row>
    <row r="201" spans="1:9" ht="17.25" customHeight="1" x14ac:dyDescent="0.25">
      <c r="A201" s="64" t="s">
        <v>87</v>
      </c>
      <c r="B201" s="33" t="s">
        <v>5</v>
      </c>
      <c r="C201" s="33" t="s">
        <v>18</v>
      </c>
      <c r="D201" s="33" t="s">
        <v>9</v>
      </c>
      <c r="E201" s="33" t="s">
        <v>199</v>
      </c>
      <c r="F201" s="13" t="s">
        <v>85</v>
      </c>
      <c r="G201" s="17">
        <v>774.6</v>
      </c>
      <c r="H201" s="17">
        <v>826.2</v>
      </c>
      <c r="I201" s="17">
        <v>826.2</v>
      </c>
    </row>
    <row r="202" spans="1:9" ht="45" customHeight="1" x14ac:dyDescent="0.25">
      <c r="A202" s="56" t="s">
        <v>352</v>
      </c>
      <c r="B202" s="33" t="s">
        <v>5</v>
      </c>
      <c r="C202" s="33" t="s">
        <v>18</v>
      </c>
      <c r="D202" s="33" t="s">
        <v>9</v>
      </c>
      <c r="E202" s="33" t="s">
        <v>413</v>
      </c>
      <c r="F202" s="13"/>
      <c r="G202" s="17">
        <f>G203</f>
        <v>40.9</v>
      </c>
      <c r="H202" s="17">
        <f>H203</f>
        <v>0</v>
      </c>
      <c r="I202" s="17">
        <f>I203</f>
        <v>0</v>
      </c>
    </row>
    <row r="203" spans="1:9" ht="17.25" customHeight="1" x14ac:dyDescent="0.25">
      <c r="A203" s="64" t="s">
        <v>87</v>
      </c>
      <c r="B203" s="33" t="s">
        <v>5</v>
      </c>
      <c r="C203" s="33" t="s">
        <v>18</v>
      </c>
      <c r="D203" s="33" t="s">
        <v>9</v>
      </c>
      <c r="E203" s="33" t="s">
        <v>413</v>
      </c>
      <c r="F203" s="13" t="s">
        <v>85</v>
      </c>
      <c r="G203" s="17">
        <v>40.9</v>
      </c>
      <c r="H203" s="17">
        <v>0</v>
      </c>
      <c r="I203" s="17">
        <v>0</v>
      </c>
    </row>
    <row r="204" spans="1:9" ht="30.75" customHeight="1" x14ac:dyDescent="0.25">
      <c r="A204" s="82" t="s">
        <v>350</v>
      </c>
      <c r="B204" s="33" t="s">
        <v>5</v>
      </c>
      <c r="C204" s="33" t="s">
        <v>18</v>
      </c>
      <c r="D204" s="33" t="s">
        <v>9</v>
      </c>
      <c r="E204" s="33" t="s">
        <v>351</v>
      </c>
      <c r="F204" s="13"/>
      <c r="G204" s="17">
        <f>G205</f>
        <v>14.8</v>
      </c>
      <c r="H204" s="17">
        <f>H205</f>
        <v>14.8</v>
      </c>
      <c r="I204" s="17">
        <f>I205</f>
        <v>14.8</v>
      </c>
    </row>
    <row r="205" spans="1:9" ht="17.25" customHeight="1" x14ac:dyDescent="0.25">
      <c r="A205" s="86" t="s">
        <v>87</v>
      </c>
      <c r="B205" s="33" t="s">
        <v>5</v>
      </c>
      <c r="C205" s="33" t="s">
        <v>18</v>
      </c>
      <c r="D205" s="33" t="s">
        <v>9</v>
      </c>
      <c r="E205" s="33" t="s">
        <v>351</v>
      </c>
      <c r="F205" s="13" t="s">
        <v>85</v>
      </c>
      <c r="G205" s="17">
        <v>14.8</v>
      </c>
      <c r="H205" s="17">
        <v>14.8</v>
      </c>
      <c r="I205" s="17">
        <v>14.8</v>
      </c>
    </row>
    <row r="206" spans="1:9" ht="55.5" customHeight="1" x14ac:dyDescent="0.25">
      <c r="A206" s="96" t="s">
        <v>382</v>
      </c>
      <c r="B206" s="36">
        <v>700</v>
      </c>
      <c r="C206" s="33" t="s">
        <v>18</v>
      </c>
      <c r="D206" s="33" t="s">
        <v>9</v>
      </c>
      <c r="E206" s="33" t="s">
        <v>384</v>
      </c>
      <c r="F206" s="13"/>
      <c r="G206" s="17">
        <f>G207</f>
        <v>373</v>
      </c>
      <c r="H206" s="17">
        <f>H207</f>
        <v>0</v>
      </c>
      <c r="I206" s="17">
        <f>I207</f>
        <v>0</v>
      </c>
    </row>
    <row r="207" spans="1:9" ht="17.25" customHeight="1" x14ac:dyDescent="0.25">
      <c r="A207" s="86" t="s">
        <v>87</v>
      </c>
      <c r="B207" s="36">
        <v>700</v>
      </c>
      <c r="C207" s="33" t="s">
        <v>18</v>
      </c>
      <c r="D207" s="33" t="s">
        <v>9</v>
      </c>
      <c r="E207" s="33" t="s">
        <v>384</v>
      </c>
      <c r="F207" s="13" t="s">
        <v>85</v>
      </c>
      <c r="G207" s="17">
        <v>373</v>
      </c>
      <c r="H207" s="17">
        <v>0</v>
      </c>
      <c r="I207" s="17">
        <v>0</v>
      </c>
    </row>
    <row r="208" spans="1:9" ht="33.75" customHeight="1" x14ac:dyDescent="0.25">
      <c r="A208" s="74" t="s">
        <v>131</v>
      </c>
      <c r="B208" s="33" t="s">
        <v>5</v>
      </c>
      <c r="C208" s="33" t="s">
        <v>18</v>
      </c>
      <c r="D208" s="33" t="s">
        <v>9</v>
      </c>
      <c r="E208" s="12" t="s">
        <v>200</v>
      </c>
      <c r="F208" s="13"/>
      <c r="G208" s="17">
        <f>G209</f>
        <v>6681.2</v>
      </c>
      <c r="H208" s="17">
        <f>H209</f>
        <v>6681.2</v>
      </c>
      <c r="I208" s="17">
        <f>I209</f>
        <v>6681.2</v>
      </c>
    </row>
    <row r="209" spans="1:9" ht="17.25" customHeight="1" x14ac:dyDescent="0.25">
      <c r="A209" s="64" t="s">
        <v>87</v>
      </c>
      <c r="B209" s="33" t="s">
        <v>5</v>
      </c>
      <c r="C209" s="33" t="s">
        <v>18</v>
      </c>
      <c r="D209" s="33" t="s">
        <v>9</v>
      </c>
      <c r="E209" s="12" t="s">
        <v>200</v>
      </c>
      <c r="F209" s="13" t="s">
        <v>85</v>
      </c>
      <c r="G209" s="17">
        <v>6681.2</v>
      </c>
      <c r="H209" s="17">
        <v>6681.2</v>
      </c>
      <c r="I209" s="17">
        <v>6681.2</v>
      </c>
    </row>
    <row r="210" spans="1:9" ht="79.5" customHeight="1" x14ac:dyDescent="0.25">
      <c r="A210" s="56" t="s">
        <v>420</v>
      </c>
      <c r="B210" s="33" t="s">
        <v>5</v>
      </c>
      <c r="C210" s="33" t="s">
        <v>18</v>
      </c>
      <c r="D210" s="33" t="s">
        <v>9</v>
      </c>
      <c r="E210" s="12" t="s">
        <v>423</v>
      </c>
      <c r="F210" s="13"/>
      <c r="G210" s="17">
        <f>G211</f>
        <v>84.9</v>
      </c>
      <c r="H210" s="17">
        <f>H211</f>
        <v>0</v>
      </c>
      <c r="I210" s="17">
        <f>I211</f>
        <v>0</v>
      </c>
    </row>
    <row r="211" spans="1:9" ht="17.25" customHeight="1" x14ac:dyDescent="0.25">
      <c r="A211" s="64" t="s">
        <v>87</v>
      </c>
      <c r="B211" s="33" t="s">
        <v>5</v>
      </c>
      <c r="C211" s="33" t="s">
        <v>18</v>
      </c>
      <c r="D211" s="33" t="s">
        <v>9</v>
      </c>
      <c r="E211" s="12" t="s">
        <v>423</v>
      </c>
      <c r="F211" s="13" t="s">
        <v>85</v>
      </c>
      <c r="G211" s="17">
        <v>84.9</v>
      </c>
      <c r="H211" s="17">
        <v>0</v>
      </c>
      <c r="I211" s="17">
        <v>0</v>
      </c>
    </row>
    <row r="212" spans="1:9" ht="24.75" customHeight="1" x14ac:dyDescent="0.25">
      <c r="A212" s="82" t="s">
        <v>321</v>
      </c>
      <c r="B212" s="33" t="s">
        <v>5</v>
      </c>
      <c r="C212" s="33" t="s">
        <v>18</v>
      </c>
      <c r="D212" s="33" t="s">
        <v>9</v>
      </c>
      <c r="E212" s="12" t="s">
        <v>322</v>
      </c>
      <c r="F212" s="13"/>
      <c r="G212" s="17">
        <f>G213</f>
        <v>0.2</v>
      </c>
      <c r="H212" s="17">
        <f>H213</f>
        <v>0.2</v>
      </c>
      <c r="I212" s="17">
        <f>I213</f>
        <v>0.2</v>
      </c>
    </row>
    <row r="213" spans="1:9" ht="22.5" customHeight="1" x14ac:dyDescent="0.25">
      <c r="A213" s="86" t="s">
        <v>87</v>
      </c>
      <c r="B213" s="33" t="s">
        <v>5</v>
      </c>
      <c r="C213" s="33" t="s">
        <v>18</v>
      </c>
      <c r="D213" s="33" t="s">
        <v>9</v>
      </c>
      <c r="E213" s="12" t="s">
        <v>322</v>
      </c>
      <c r="F213" s="13" t="s">
        <v>85</v>
      </c>
      <c r="G213" s="17">
        <v>0.2</v>
      </c>
      <c r="H213" s="17">
        <v>0.2</v>
      </c>
      <c r="I213" s="17">
        <v>0.2</v>
      </c>
    </row>
    <row r="214" spans="1:9" ht="39" customHeight="1" x14ac:dyDescent="0.25">
      <c r="A214" s="80" t="s">
        <v>0</v>
      </c>
      <c r="B214" s="33" t="s">
        <v>5</v>
      </c>
      <c r="C214" s="33" t="s">
        <v>18</v>
      </c>
      <c r="D214" s="33" t="s">
        <v>9</v>
      </c>
      <c r="E214" s="12" t="s">
        <v>319</v>
      </c>
      <c r="F214" s="13"/>
      <c r="G214" s="17">
        <f>G215</f>
        <v>132</v>
      </c>
      <c r="H214" s="17">
        <f>H215</f>
        <v>132</v>
      </c>
      <c r="I214" s="17">
        <f>I215</f>
        <v>132</v>
      </c>
    </row>
    <row r="215" spans="1:9" ht="17.25" customHeight="1" x14ac:dyDescent="0.25">
      <c r="A215" s="64" t="s">
        <v>87</v>
      </c>
      <c r="B215" s="33" t="s">
        <v>5</v>
      </c>
      <c r="C215" s="33" t="s">
        <v>18</v>
      </c>
      <c r="D215" s="33" t="s">
        <v>9</v>
      </c>
      <c r="E215" s="12" t="s">
        <v>319</v>
      </c>
      <c r="F215" s="13" t="s">
        <v>85</v>
      </c>
      <c r="G215" s="17">
        <v>132</v>
      </c>
      <c r="H215" s="17">
        <v>132</v>
      </c>
      <c r="I215" s="17">
        <v>132</v>
      </c>
    </row>
    <row r="216" spans="1:9" ht="30" customHeight="1" x14ac:dyDescent="0.25">
      <c r="A216" s="56" t="s">
        <v>132</v>
      </c>
      <c r="B216" s="33" t="s">
        <v>5</v>
      </c>
      <c r="C216" s="33" t="s">
        <v>18</v>
      </c>
      <c r="D216" s="33" t="s">
        <v>9</v>
      </c>
      <c r="E216" s="12" t="s">
        <v>320</v>
      </c>
      <c r="F216" s="13"/>
      <c r="G216" s="17">
        <f>G217</f>
        <v>1670.3</v>
      </c>
      <c r="H216" s="17">
        <f>H217</f>
        <v>1670.3</v>
      </c>
      <c r="I216" s="17">
        <f>I217</f>
        <v>1670.3</v>
      </c>
    </row>
    <row r="217" spans="1:9" ht="17.25" customHeight="1" x14ac:dyDescent="0.25">
      <c r="A217" s="64" t="s">
        <v>87</v>
      </c>
      <c r="B217" s="33" t="s">
        <v>5</v>
      </c>
      <c r="C217" s="33" t="s">
        <v>18</v>
      </c>
      <c r="D217" s="33" t="s">
        <v>9</v>
      </c>
      <c r="E217" s="12" t="s">
        <v>320</v>
      </c>
      <c r="F217" s="13" t="s">
        <v>85</v>
      </c>
      <c r="G217" s="17">
        <v>1670.3</v>
      </c>
      <c r="H217" s="17">
        <v>1670.3</v>
      </c>
      <c r="I217" s="17">
        <v>1670.3</v>
      </c>
    </row>
    <row r="218" spans="1:9" ht="34.5" customHeight="1" x14ac:dyDescent="0.25">
      <c r="A218" s="56" t="s">
        <v>425</v>
      </c>
      <c r="B218" s="33" t="s">
        <v>5</v>
      </c>
      <c r="C218" s="33" t="s">
        <v>18</v>
      </c>
      <c r="D218" s="33" t="s">
        <v>9</v>
      </c>
      <c r="E218" s="12" t="s">
        <v>424</v>
      </c>
      <c r="F218" s="13"/>
      <c r="G218" s="17">
        <f>G219</f>
        <v>4.5</v>
      </c>
      <c r="H218" s="17">
        <f>H219</f>
        <v>0</v>
      </c>
      <c r="I218" s="17">
        <f>I219</f>
        <v>0</v>
      </c>
    </row>
    <row r="219" spans="1:9" ht="17.25" customHeight="1" x14ac:dyDescent="0.25">
      <c r="A219" s="64" t="s">
        <v>87</v>
      </c>
      <c r="B219" s="33" t="s">
        <v>5</v>
      </c>
      <c r="C219" s="33" t="s">
        <v>18</v>
      </c>
      <c r="D219" s="33" t="s">
        <v>9</v>
      </c>
      <c r="E219" s="12" t="s">
        <v>424</v>
      </c>
      <c r="F219" s="13" t="s">
        <v>85</v>
      </c>
      <c r="G219" s="17">
        <v>4.5</v>
      </c>
      <c r="H219" s="17">
        <v>0</v>
      </c>
      <c r="I219" s="17">
        <v>0</v>
      </c>
    </row>
    <row r="220" spans="1:9" ht="51.75" customHeight="1" x14ac:dyDescent="0.25">
      <c r="A220" s="80" t="s">
        <v>477</v>
      </c>
      <c r="B220" s="33" t="s">
        <v>5</v>
      </c>
      <c r="C220" s="33" t="s">
        <v>18</v>
      </c>
      <c r="D220" s="33" t="s">
        <v>9</v>
      </c>
      <c r="E220" s="12" t="s">
        <v>201</v>
      </c>
      <c r="F220" s="13"/>
      <c r="G220" s="17">
        <f>G221</f>
        <v>759</v>
      </c>
      <c r="H220" s="17">
        <f>H221</f>
        <v>386.8</v>
      </c>
      <c r="I220" s="17">
        <f>I221</f>
        <v>386.8</v>
      </c>
    </row>
    <row r="221" spans="1:9" ht="24" customHeight="1" x14ac:dyDescent="0.25">
      <c r="A221" s="64" t="s">
        <v>87</v>
      </c>
      <c r="B221" s="33" t="s">
        <v>5</v>
      </c>
      <c r="C221" s="33" t="s">
        <v>18</v>
      </c>
      <c r="D221" s="33" t="s">
        <v>9</v>
      </c>
      <c r="E221" s="12" t="s">
        <v>201</v>
      </c>
      <c r="F221" s="13" t="s">
        <v>85</v>
      </c>
      <c r="G221" s="17">
        <v>759</v>
      </c>
      <c r="H221" s="17">
        <v>386.8</v>
      </c>
      <c r="I221" s="17">
        <v>386.8</v>
      </c>
    </row>
    <row r="222" spans="1:9" ht="21" customHeight="1" x14ac:dyDescent="0.25">
      <c r="A222" s="56" t="s">
        <v>469</v>
      </c>
      <c r="B222" s="85">
        <v>700</v>
      </c>
      <c r="C222" s="33" t="s">
        <v>18</v>
      </c>
      <c r="D222" s="33" t="s">
        <v>9</v>
      </c>
      <c r="E222" s="12" t="s">
        <v>254</v>
      </c>
      <c r="F222" s="13"/>
      <c r="G222" s="17">
        <f t="shared" ref="G222:I224" si="22">G223</f>
        <v>35</v>
      </c>
      <c r="H222" s="17">
        <f t="shared" si="22"/>
        <v>35</v>
      </c>
      <c r="I222" s="17">
        <f t="shared" si="22"/>
        <v>0</v>
      </c>
    </row>
    <row r="223" spans="1:9" ht="31.5" customHeight="1" x14ac:dyDescent="0.25">
      <c r="A223" s="56" t="s">
        <v>253</v>
      </c>
      <c r="B223" s="85">
        <v>700</v>
      </c>
      <c r="C223" s="33" t="s">
        <v>18</v>
      </c>
      <c r="D223" s="33" t="s">
        <v>9</v>
      </c>
      <c r="E223" s="12" t="s">
        <v>256</v>
      </c>
      <c r="F223" s="30"/>
      <c r="G223" s="17">
        <f t="shared" si="22"/>
        <v>35</v>
      </c>
      <c r="H223" s="17">
        <f t="shared" si="22"/>
        <v>35</v>
      </c>
      <c r="I223" s="17">
        <f t="shared" si="22"/>
        <v>0</v>
      </c>
    </row>
    <row r="224" spans="1:9" ht="24.75" customHeight="1" x14ac:dyDescent="0.25">
      <c r="A224" s="56" t="s">
        <v>468</v>
      </c>
      <c r="B224" s="85">
        <v>700</v>
      </c>
      <c r="C224" s="33" t="s">
        <v>18</v>
      </c>
      <c r="D224" s="33" t="s">
        <v>9</v>
      </c>
      <c r="E224" s="12" t="s">
        <v>255</v>
      </c>
      <c r="F224" s="30"/>
      <c r="G224" s="17">
        <f t="shared" si="22"/>
        <v>35</v>
      </c>
      <c r="H224" s="17">
        <f t="shared" si="22"/>
        <v>35</v>
      </c>
      <c r="I224" s="17">
        <f t="shared" si="22"/>
        <v>0</v>
      </c>
    </row>
    <row r="225" spans="1:9" ht="16.5" customHeight="1" x14ac:dyDescent="0.25">
      <c r="A225" s="64" t="s">
        <v>87</v>
      </c>
      <c r="B225" s="85">
        <v>700</v>
      </c>
      <c r="C225" s="33" t="s">
        <v>18</v>
      </c>
      <c r="D225" s="33" t="s">
        <v>9</v>
      </c>
      <c r="E225" s="12" t="s">
        <v>255</v>
      </c>
      <c r="F225" s="33" t="s">
        <v>85</v>
      </c>
      <c r="G225" s="17">
        <v>35</v>
      </c>
      <c r="H225" s="17">
        <v>35</v>
      </c>
      <c r="I225" s="17">
        <v>0</v>
      </c>
    </row>
    <row r="226" spans="1:9" ht="16.5" customHeight="1" x14ac:dyDescent="0.25">
      <c r="A226" s="87" t="s">
        <v>340</v>
      </c>
      <c r="B226" s="98">
        <v>700</v>
      </c>
      <c r="C226" s="24" t="s">
        <v>18</v>
      </c>
      <c r="D226" s="24" t="s">
        <v>11</v>
      </c>
      <c r="E226" s="12"/>
      <c r="F226" s="33"/>
      <c r="G226" s="31">
        <f>G227+G247</f>
        <v>9295.4</v>
      </c>
      <c r="H226" s="31">
        <f>H227+H247</f>
        <v>8082.2999999999993</v>
      </c>
      <c r="I226" s="31">
        <f>I227+I247</f>
        <v>8082.2999999999993</v>
      </c>
    </row>
    <row r="227" spans="1:9" ht="28.5" customHeight="1" x14ac:dyDescent="0.25">
      <c r="A227" s="32" t="s">
        <v>472</v>
      </c>
      <c r="B227" s="36">
        <v>700</v>
      </c>
      <c r="C227" s="33" t="s">
        <v>18</v>
      </c>
      <c r="D227" s="33" t="s">
        <v>11</v>
      </c>
      <c r="E227" s="44" t="s">
        <v>224</v>
      </c>
      <c r="F227" s="13"/>
      <c r="G227" s="43">
        <f>G228</f>
        <v>5759.3</v>
      </c>
      <c r="H227" s="43">
        <f>H228</f>
        <v>4761.2</v>
      </c>
      <c r="I227" s="43">
        <f>I228</f>
        <v>4761.2</v>
      </c>
    </row>
    <row r="228" spans="1:9" ht="20.25" customHeight="1" x14ac:dyDescent="0.25">
      <c r="A228" s="56" t="s">
        <v>471</v>
      </c>
      <c r="B228" s="36">
        <v>700</v>
      </c>
      <c r="C228" s="33" t="s">
        <v>18</v>
      </c>
      <c r="D228" s="33" t="s">
        <v>11</v>
      </c>
      <c r="E228" s="44" t="s">
        <v>225</v>
      </c>
      <c r="F228" s="13"/>
      <c r="G228" s="43">
        <f>G236+G229</f>
        <v>5759.3</v>
      </c>
      <c r="H228" s="43">
        <f>H236</f>
        <v>4761.2</v>
      </c>
      <c r="I228" s="43">
        <f>I236</f>
        <v>4761.2</v>
      </c>
    </row>
    <row r="229" spans="1:9" ht="66" customHeight="1" x14ac:dyDescent="0.25">
      <c r="A229" s="63" t="s">
        <v>243</v>
      </c>
      <c r="B229" s="36">
        <v>700</v>
      </c>
      <c r="C229" s="33" t="s">
        <v>18</v>
      </c>
      <c r="D229" s="33" t="s">
        <v>11</v>
      </c>
      <c r="E229" s="44" t="s">
        <v>244</v>
      </c>
      <c r="F229" s="13"/>
      <c r="G229" s="43">
        <f>G233+G231+G234</f>
        <v>438.8</v>
      </c>
      <c r="H229" s="43">
        <f>H233</f>
        <v>0</v>
      </c>
      <c r="I229" s="43">
        <f>I233</f>
        <v>0</v>
      </c>
    </row>
    <row r="230" spans="1:9" ht="40.5" customHeight="1" x14ac:dyDescent="0.25">
      <c r="A230" s="63" t="s">
        <v>392</v>
      </c>
      <c r="B230" s="36">
        <v>700</v>
      </c>
      <c r="C230" s="33" t="s">
        <v>18</v>
      </c>
      <c r="D230" s="33" t="s">
        <v>11</v>
      </c>
      <c r="E230" s="44" t="s">
        <v>391</v>
      </c>
      <c r="F230" s="13"/>
      <c r="G230" s="17">
        <f>G231</f>
        <v>10</v>
      </c>
      <c r="H230" s="17">
        <f>H231</f>
        <v>0</v>
      </c>
      <c r="I230" s="17">
        <f>I231</f>
        <v>0</v>
      </c>
    </row>
    <row r="231" spans="1:9" ht="22.5" customHeight="1" x14ac:dyDescent="0.25">
      <c r="A231" s="63" t="s">
        <v>77</v>
      </c>
      <c r="B231" s="36">
        <v>700</v>
      </c>
      <c r="C231" s="33" t="s">
        <v>18</v>
      </c>
      <c r="D231" s="33" t="s">
        <v>11</v>
      </c>
      <c r="E231" s="44" t="s">
        <v>391</v>
      </c>
      <c r="F231" s="13" t="s">
        <v>78</v>
      </c>
      <c r="G231" s="17">
        <v>10</v>
      </c>
      <c r="H231" s="43">
        <v>0</v>
      </c>
      <c r="I231" s="43">
        <v>0</v>
      </c>
    </row>
    <row r="232" spans="1:9" ht="34.5" customHeight="1" x14ac:dyDescent="0.25">
      <c r="A232" s="63" t="s">
        <v>135</v>
      </c>
      <c r="B232" s="36">
        <v>700</v>
      </c>
      <c r="C232" s="33" t="s">
        <v>18</v>
      </c>
      <c r="D232" s="33" t="s">
        <v>11</v>
      </c>
      <c r="E232" s="44" t="s">
        <v>325</v>
      </c>
      <c r="F232" s="13"/>
      <c r="G232" s="43">
        <f>G233</f>
        <v>147.69999999999999</v>
      </c>
      <c r="H232" s="43">
        <f>H233</f>
        <v>0</v>
      </c>
      <c r="I232" s="43">
        <f>I233</f>
        <v>0</v>
      </c>
    </row>
    <row r="233" spans="1:9" ht="20.25" customHeight="1" x14ac:dyDescent="0.25">
      <c r="A233" s="63" t="s">
        <v>77</v>
      </c>
      <c r="B233" s="36">
        <v>700</v>
      </c>
      <c r="C233" s="33" t="s">
        <v>18</v>
      </c>
      <c r="D233" s="33" t="s">
        <v>11</v>
      </c>
      <c r="E233" s="44" t="s">
        <v>325</v>
      </c>
      <c r="F233" s="13" t="s">
        <v>78</v>
      </c>
      <c r="G233" s="43">
        <f>50+97.7</f>
        <v>147.69999999999999</v>
      </c>
      <c r="H233" s="43">
        <v>0</v>
      </c>
      <c r="I233" s="43">
        <v>0</v>
      </c>
    </row>
    <row r="234" spans="1:9" ht="39.75" customHeight="1" x14ac:dyDescent="0.25">
      <c r="A234" s="96" t="s">
        <v>489</v>
      </c>
      <c r="B234" s="36">
        <v>700</v>
      </c>
      <c r="C234" s="33" t="s">
        <v>18</v>
      </c>
      <c r="D234" s="33" t="s">
        <v>11</v>
      </c>
      <c r="E234" s="44" t="s">
        <v>488</v>
      </c>
      <c r="F234" s="13"/>
      <c r="G234" s="43">
        <f>G235</f>
        <v>281.10000000000002</v>
      </c>
      <c r="H234" s="43">
        <f>H235</f>
        <v>0</v>
      </c>
      <c r="I234" s="43">
        <f>I235</f>
        <v>0</v>
      </c>
    </row>
    <row r="235" spans="1:9" ht="20.25" customHeight="1" x14ac:dyDescent="0.25">
      <c r="A235" s="63" t="s">
        <v>77</v>
      </c>
      <c r="B235" s="36">
        <v>700</v>
      </c>
      <c r="C235" s="33" t="s">
        <v>18</v>
      </c>
      <c r="D235" s="33" t="s">
        <v>11</v>
      </c>
      <c r="E235" s="44" t="s">
        <v>488</v>
      </c>
      <c r="F235" s="13" t="s">
        <v>78</v>
      </c>
      <c r="G235" s="100">
        <v>281.10000000000002</v>
      </c>
      <c r="H235" s="43">
        <v>0</v>
      </c>
      <c r="I235" s="43">
        <v>0</v>
      </c>
    </row>
    <row r="236" spans="1:9" ht="55.5" customHeight="1" x14ac:dyDescent="0.25">
      <c r="A236" s="62" t="s">
        <v>227</v>
      </c>
      <c r="B236" s="36">
        <v>700</v>
      </c>
      <c r="C236" s="33" t="s">
        <v>18</v>
      </c>
      <c r="D236" s="33" t="s">
        <v>11</v>
      </c>
      <c r="E236" s="44" t="s">
        <v>226</v>
      </c>
      <c r="F236" s="13"/>
      <c r="G236" s="43">
        <f>G237+G241+G245+G243</f>
        <v>5320.5</v>
      </c>
      <c r="H236" s="43">
        <f>H237+H241+H245</f>
        <v>4761.2</v>
      </c>
      <c r="I236" s="43">
        <f>I237+I241+I245</f>
        <v>4761.2</v>
      </c>
    </row>
    <row r="237" spans="1:9" ht="28.5" customHeight="1" x14ac:dyDescent="0.25">
      <c r="A237" s="71" t="s">
        <v>83</v>
      </c>
      <c r="B237" s="36">
        <v>700</v>
      </c>
      <c r="C237" s="33" t="s">
        <v>18</v>
      </c>
      <c r="D237" s="33" t="s">
        <v>11</v>
      </c>
      <c r="E237" s="44" t="s">
        <v>228</v>
      </c>
      <c r="F237" s="13"/>
      <c r="G237" s="43">
        <f t="shared" ref="G237:I238" si="23">G238</f>
        <v>4385.8</v>
      </c>
      <c r="H237" s="43">
        <f t="shared" si="23"/>
        <v>4107.5</v>
      </c>
      <c r="I237" s="43">
        <f t="shared" si="23"/>
        <v>4107.5</v>
      </c>
    </row>
    <row r="238" spans="1:9" ht="16.5" customHeight="1" x14ac:dyDescent="0.25">
      <c r="A238" s="58" t="s">
        <v>77</v>
      </c>
      <c r="B238" s="36">
        <v>700</v>
      </c>
      <c r="C238" s="33" t="s">
        <v>18</v>
      </c>
      <c r="D238" s="33" t="s">
        <v>11</v>
      </c>
      <c r="E238" s="44" t="s">
        <v>228</v>
      </c>
      <c r="F238" s="13" t="s">
        <v>78</v>
      </c>
      <c r="G238" s="43">
        <f>G239</f>
        <v>4385.8</v>
      </c>
      <c r="H238" s="43">
        <f t="shared" si="23"/>
        <v>4107.5</v>
      </c>
      <c r="I238" s="43">
        <f t="shared" si="23"/>
        <v>4107.5</v>
      </c>
    </row>
    <row r="239" spans="1:9" ht="16.5" customHeight="1" x14ac:dyDescent="0.25">
      <c r="A239" s="64" t="s">
        <v>82</v>
      </c>
      <c r="B239" s="36">
        <v>700</v>
      </c>
      <c r="C239" s="33" t="s">
        <v>18</v>
      </c>
      <c r="D239" s="33" t="s">
        <v>11</v>
      </c>
      <c r="E239" s="44" t="s">
        <v>229</v>
      </c>
      <c r="F239" s="13"/>
      <c r="G239" s="43">
        <f>G240</f>
        <v>4385.8</v>
      </c>
      <c r="H239" s="43">
        <f>H240</f>
        <v>4107.5</v>
      </c>
      <c r="I239" s="43">
        <f>I240</f>
        <v>4107.5</v>
      </c>
    </row>
    <row r="240" spans="1:9" ht="17.25" customHeight="1" x14ac:dyDescent="0.25">
      <c r="A240" s="58" t="s">
        <v>77</v>
      </c>
      <c r="B240" s="36">
        <v>700</v>
      </c>
      <c r="C240" s="33" t="s">
        <v>18</v>
      </c>
      <c r="D240" s="33" t="s">
        <v>11</v>
      </c>
      <c r="E240" s="44" t="s">
        <v>229</v>
      </c>
      <c r="F240" s="13" t="s">
        <v>78</v>
      </c>
      <c r="G240" s="43">
        <f>4108+142.1+135.7</f>
        <v>4385.8</v>
      </c>
      <c r="H240" s="43">
        <v>4107.5</v>
      </c>
      <c r="I240" s="43">
        <v>4107.5</v>
      </c>
    </row>
    <row r="241" spans="1:9" ht="27" customHeight="1" x14ac:dyDescent="0.25">
      <c r="A241" s="56" t="s">
        <v>132</v>
      </c>
      <c r="B241" s="36">
        <v>700</v>
      </c>
      <c r="C241" s="33" t="s">
        <v>18</v>
      </c>
      <c r="D241" s="33" t="s">
        <v>11</v>
      </c>
      <c r="E241" s="12" t="s">
        <v>318</v>
      </c>
      <c r="F241" s="13"/>
      <c r="G241" s="43">
        <f>G242</f>
        <v>130.69999999999999</v>
      </c>
      <c r="H241" s="43">
        <f>H242</f>
        <v>130.69999999999999</v>
      </c>
      <c r="I241" s="43">
        <f>I242</f>
        <v>130.69999999999999</v>
      </c>
    </row>
    <row r="242" spans="1:9" ht="16.5" customHeight="1" x14ac:dyDescent="0.25">
      <c r="A242" s="58" t="s">
        <v>77</v>
      </c>
      <c r="B242" s="36">
        <v>700</v>
      </c>
      <c r="C242" s="33" t="s">
        <v>18</v>
      </c>
      <c r="D242" s="33" t="s">
        <v>11</v>
      </c>
      <c r="E242" s="12" t="s">
        <v>318</v>
      </c>
      <c r="F242" s="13" t="s">
        <v>78</v>
      </c>
      <c r="G242" s="43">
        <v>130.69999999999999</v>
      </c>
      <c r="H242" s="17">
        <v>130.69999999999999</v>
      </c>
      <c r="I242" s="17">
        <v>130.69999999999999</v>
      </c>
    </row>
    <row r="243" spans="1:9" ht="46.5" customHeight="1" x14ac:dyDescent="0.25">
      <c r="A243" s="56" t="s">
        <v>352</v>
      </c>
      <c r="B243" s="36">
        <v>700</v>
      </c>
      <c r="C243" s="33" t="s">
        <v>18</v>
      </c>
      <c r="D243" s="33" t="s">
        <v>11</v>
      </c>
      <c r="E243" s="12" t="s">
        <v>379</v>
      </c>
      <c r="F243" s="13"/>
      <c r="G243" s="43">
        <f>G244</f>
        <v>281</v>
      </c>
      <c r="H243" s="43">
        <f>H244</f>
        <v>0</v>
      </c>
      <c r="I243" s="43">
        <f>I244</f>
        <v>0</v>
      </c>
    </row>
    <row r="244" spans="1:9" ht="21" customHeight="1" x14ac:dyDescent="0.25">
      <c r="A244" s="63" t="s">
        <v>77</v>
      </c>
      <c r="B244" s="36">
        <v>700</v>
      </c>
      <c r="C244" s="33" t="s">
        <v>18</v>
      </c>
      <c r="D244" s="33" t="s">
        <v>11</v>
      </c>
      <c r="E244" s="12" t="s">
        <v>379</v>
      </c>
      <c r="F244" s="13" t="s">
        <v>78</v>
      </c>
      <c r="G244" s="43">
        <v>281</v>
      </c>
      <c r="H244" s="17">
        <v>0</v>
      </c>
      <c r="I244" s="17">
        <v>0</v>
      </c>
    </row>
    <row r="245" spans="1:9" ht="28.5" customHeight="1" x14ac:dyDescent="0.25">
      <c r="A245" s="74" t="s">
        <v>131</v>
      </c>
      <c r="B245" s="85">
        <v>700</v>
      </c>
      <c r="C245" s="33" t="s">
        <v>18</v>
      </c>
      <c r="D245" s="33" t="s">
        <v>11</v>
      </c>
      <c r="E245" s="12" t="s">
        <v>230</v>
      </c>
      <c r="F245" s="13"/>
      <c r="G245" s="43">
        <f>G246</f>
        <v>523</v>
      </c>
      <c r="H245" s="43">
        <f>H246</f>
        <v>523</v>
      </c>
      <c r="I245" s="43">
        <f>I246</f>
        <v>523</v>
      </c>
    </row>
    <row r="246" spans="1:9" ht="21.75" customHeight="1" x14ac:dyDescent="0.25">
      <c r="A246" s="58" t="s">
        <v>77</v>
      </c>
      <c r="B246" s="85">
        <v>700</v>
      </c>
      <c r="C246" s="33" t="s">
        <v>18</v>
      </c>
      <c r="D246" s="33" t="s">
        <v>11</v>
      </c>
      <c r="E246" s="12" t="s">
        <v>230</v>
      </c>
      <c r="F246" s="13" t="s">
        <v>78</v>
      </c>
      <c r="G246" s="43">
        <v>523</v>
      </c>
      <c r="H246" s="17">
        <v>523</v>
      </c>
      <c r="I246" s="17">
        <v>523</v>
      </c>
    </row>
    <row r="247" spans="1:9" ht="27.75" customHeight="1" x14ac:dyDescent="0.25">
      <c r="A247" s="32" t="s">
        <v>92</v>
      </c>
      <c r="B247" s="33" t="s">
        <v>5</v>
      </c>
      <c r="C247" s="33" t="s">
        <v>18</v>
      </c>
      <c r="D247" s="33" t="s">
        <v>11</v>
      </c>
      <c r="E247" s="33" t="s">
        <v>202</v>
      </c>
      <c r="F247" s="13"/>
      <c r="G247" s="17">
        <f>G248</f>
        <v>3536.1</v>
      </c>
      <c r="H247" s="17">
        <f>H248</f>
        <v>3321.1</v>
      </c>
      <c r="I247" s="17">
        <f>I248</f>
        <v>3321.1</v>
      </c>
    </row>
    <row r="248" spans="1:9" ht="16.5" customHeight="1" x14ac:dyDescent="0.25">
      <c r="A248" s="32" t="s">
        <v>203</v>
      </c>
      <c r="B248" s="33" t="s">
        <v>5</v>
      </c>
      <c r="C248" s="33" t="s">
        <v>18</v>
      </c>
      <c r="D248" s="33" t="s">
        <v>11</v>
      </c>
      <c r="E248" s="33" t="s">
        <v>204</v>
      </c>
      <c r="F248" s="13"/>
      <c r="G248" s="17">
        <f>G250+G262+G256+G253+G259+G257</f>
        <v>3536.1</v>
      </c>
      <c r="H248" s="17">
        <f>H250+H262+H256+H253+H259+H257</f>
        <v>3321.1</v>
      </c>
      <c r="I248" s="17">
        <f>I250+I262+I256+I253+I259+I257</f>
        <v>3321.1</v>
      </c>
    </row>
    <row r="249" spans="1:9" ht="32.25" customHeight="1" x14ac:dyDescent="0.25">
      <c r="A249" s="71" t="s">
        <v>83</v>
      </c>
      <c r="B249" s="33" t="s">
        <v>5</v>
      </c>
      <c r="C249" s="33" t="s">
        <v>18</v>
      </c>
      <c r="D249" s="33" t="s">
        <v>11</v>
      </c>
      <c r="E249" s="33" t="s">
        <v>205</v>
      </c>
      <c r="F249" s="13"/>
      <c r="G249" s="17">
        <f t="shared" ref="G249:I251" si="24">G250</f>
        <v>2558</v>
      </c>
      <c r="H249" s="17">
        <f t="shared" si="24"/>
        <v>2538.4</v>
      </c>
      <c r="I249" s="17">
        <f t="shared" si="24"/>
        <v>2538.4</v>
      </c>
    </row>
    <row r="250" spans="1:9" ht="16.5" customHeight="1" x14ac:dyDescent="0.25">
      <c r="A250" s="64" t="s">
        <v>87</v>
      </c>
      <c r="B250" s="33" t="s">
        <v>5</v>
      </c>
      <c r="C250" s="33" t="s">
        <v>18</v>
      </c>
      <c r="D250" s="33" t="s">
        <v>11</v>
      </c>
      <c r="E250" s="33" t="s">
        <v>205</v>
      </c>
      <c r="F250" s="13" t="s">
        <v>85</v>
      </c>
      <c r="G250" s="17">
        <f>G251</f>
        <v>2558</v>
      </c>
      <c r="H250" s="17">
        <f t="shared" si="24"/>
        <v>2538.4</v>
      </c>
      <c r="I250" s="17">
        <f t="shared" si="24"/>
        <v>2538.4</v>
      </c>
    </row>
    <row r="251" spans="1:9" ht="19.5" customHeight="1" x14ac:dyDescent="0.25">
      <c r="A251" s="71" t="s">
        <v>93</v>
      </c>
      <c r="B251" s="33" t="s">
        <v>5</v>
      </c>
      <c r="C251" s="33" t="s">
        <v>18</v>
      </c>
      <c r="D251" s="33" t="s">
        <v>11</v>
      </c>
      <c r="E251" s="33" t="s">
        <v>206</v>
      </c>
      <c r="F251" s="13"/>
      <c r="G251" s="17">
        <f t="shared" si="24"/>
        <v>2558</v>
      </c>
      <c r="H251" s="17">
        <f t="shared" si="24"/>
        <v>2538.4</v>
      </c>
      <c r="I251" s="17">
        <f t="shared" si="24"/>
        <v>2538.4</v>
      </c>
    </row>
    <row r="252" spans="1:9" ht="16.5" customHeight="1" x14ac:dyDescent="0.25">
      <c r="A252" s="64" t="s">
        <v>87</v>
      </c>
      <c r="B252" s="33" t="s">
        <v>5</v>
      </c>
      <c r="C252" s="33" t="s">
        <v>18</v>
      </c>
      <c r="D252" s="33" t="s">
        <v>11</v>
      </c>
      <c r="E252" s="33" t="s">
        <v>206</v>
      </c>
      <c r="F252" s="13" t="s">
        <v>85</v>
      </c>
      <c r="G252" s="17">
        <v>2558</v>
      </c>
      <c r="H252" s="17">
        <v>2538.4</v>
      </c>
      <c r="I252" s="17">
        <v>2538.4</v>
      </c>
    </row>
    <row r="253" spans="1:9" ht="45.75" customHeight="1" x14ac:dyDescent="0.25">
      <c r="A253" s="80" t="s">
        <v>0</v>
      </c>
      <c r="B253" s="33" t="s">
        <v>5</v>
      </c>
      <c r="C253" s="33" t="s">
        <v>18</v>
      </c>
      <c r="D253" s="33" t="s">
        <v>11</v>
      </c>
      <c r="E253" s="33" t="s">
        <v>324</v>
      </c>
      <c r="F253" s="13"/>
      <c r="G253" s="17">
        <f>G254</f>
        <v>28.6</v>
      </c>
      <c r="H253" s="17">
        <f>H254</f>
        <v>28.6</v>
      </c>
      <c r="I253" s="17">
        <f>I254</f>
        <v>28.6</v>
      </c>
    </row>
    <row r="254" spans="1:9" ht="16.5" customHeight="1" x14ac:dyDescent="0.25">
      <c r="A254" s="64" t="s">
        <v>87</v>
      </c>
      <c r="B254" s="33" t="s">
        <v>5</v>
      </c>
      <c r="C254" s="33" t="s">
        <v>18</v>
      </c>
      <c r="D254" s="33" t="s">
        <v>11</v>
      </c>
      <c r="E254" s="33" t="s">
        <v>324</v>
      </c>
      <c r="F254" s="13" t="s">
        <v>85</v>
      </c>
      <c r="G254" s="17">
        <v>28.6</v>
      </c>
      <c r="H254" s="17">
        <v>28.6</v>
      </c>
      <c r="I254" s="17">
        <v>28.6</v>
      </c>
    </row>
    <row r="255" spans="1:9" ht="29.25" customHeight="1" x14ac:dyDescent="0.25">
      <c r="A255" s="56" t="s">
        <v>132</v>
      </c>
      <c r="B255" s="33" t="s">
        <v>5</v>
      </c>
      <c r="C255" s="33" t="s">
        <v>18</v>
      </c>
      <c r="D255" s="33" t="s">
        <v>11</v>
      </c>
      <c r="E255" s="33" t="s">
        <v>323</v>
      </c>
      <c r="F255" s="13"/>
      <c r="G255" s="17">
        <f>G256</f>
        <v>150.80000000000001</v>
      </c>
      <c r="H255" s="17">
        <f>H256</f>
        <v>150.80000000000001</v>
      </c>
      <c r="I255" s="17">
        <f>I256</f>
        <v>150.80000000000001</v>
      </c>
    </row>
    <row r="256" spans="1:9" ht="16.5" customHeight="1" x14ac:dyDescent="0.25">
      <c r="A256" s="64" t="s">
        <v>87</v>
      </c>
      <c r="B256" s="33" t="s">
        <v>5</v>
      </c>
      <c r="C256" s="33" t="s">
        <v>18</v>
      </c>
      <c r="D256" s="33" t="s">
        <v>11</v>
      </c>
      <c r="E256" s="33" t="s">
        <v>323</v>
      </c>
      <c r="F256" s="13" t="s">
        <v>85</v>
      </c>
      <c r="G256" s="17">
        <v>150.80000000000001</v>
      </c>
      <c r="H256" s="17">
        <v>150.80000000000001</v>
      </c>
      <c r="I256" s="17">
        <v>150.80000000000001</v>
      </c>
    </row>
    <row r="257" spans="1:9" ht="54.75" customHeight="1" x14ac:dyDescent="0.25">
      <c r="A257" s="96" t="s">
        <v>382</v>
      </c>
      <c r="B257" s="36">
        <v>700</v>
      </c>
      <c r="C257" s="33" t="s">
        <v>18</v>
      </c>
      <c r="D257" s="33" t="s">
        <v>11</v>
      </c>
      <c r="E257" s="33" t="s">
        <v>383</v>
      </c>
      <c r="F257" s="13"/>
      <c r="G257" s="17">
        <f>G258</f>
        <v>80.7</v>
      </c>
      <c r="H257" s="17">
        <f>H258</f>
        <v>0</v>
      </c>
      <c r="I257" s="17">
        <f>I258</f>
        <v>0</v>
      </c>
    </row>
    <row r="258" spans="1:9" ht="16.5" customHeight="1" x14ac:dyDescent="0.25">
      <c r="A258" s="86" t="s">
        <v>87</v>
      </c>
      <c r="B258" s="36">
        <v>700</v>
      </c>
      <c r="C258" s="33" t="s">
        <v>18</v>
      </c>
      <c r="D258" s="33" t="s">
        <v>11</v>
      </c>
      <c r="E258" s="33" t="s">
        <v>383</v>
      </c>
      <c r="F258" s="13" t="s">
        <v>85</v>
      </c>
      <c r="G258" s="17">
        <v>80.7</v>
      </c>
      <c r="H258" s="17">
        <v>0</v>
      </c>
      <c r="I258" s="17">
        <v>0</v>
      </c>
    </row>
    <row r="259" spans="1:9" ht="39" customHeight="1" x14ac:dyDescent="0.25">
      <c r="A259" s="63" t="s">
        <v>352</v>
      </c>
      <c r="B259" s="33" t="s">
        <v>5</v>
      </c>
      <c r="C259" s="33" t="s">
        <v>18</v>
      </c>
      <c r="D259" s="33" t="s">
        <v>11</v>
      </c>
      <c r="E259" s="33" t="s">
        <v>381</v>
      </c>
      <c r="F259" s="13"/>
      <c r="G259" s="17">
        <f>G260</f>
        <v>114.7</v>
      </c>
      <c r="H259" s="17">
        <f>H260</f>
        <v>0</v>
      </c>
      <c r="I259" s="17">
        <f>I260</f>
        <v>0</v>
      </c>
    </row>
    <row r="260" spans="1:9" ht="19.5" customHeight="1" x14ac:dyDescent="0.25">
      <c r="A260" s="86" t="s">
        <v>87</v>
      </c>
      <c r="B260" s="33" t="s">
        <v>5</v>
      </c>
      <c r="C260" s="33" t="s">
        <v>18</v>
      </c>
      <c r="D260" s="33" t="s">
        <v>11</v>
      </c>
      <c r="E260" s="33" t="s">
        <v>381</v>
      </c>
      <c r="F260" s="13" t="s">
        <v>85</v>
      </c>
      <c r="G260" s="17">
        <v>114.7</v>
      </c>
      <c r="H260" s="17">
        <v>0</v>
      </c>
      <c r="I260" s="17">
        <v>0</v>
      </c>
    </row>
    <row r="261" spans="1:9" ht="30" customHeight="1" x14ac:dyDescent="0.25">
      <c r="A261" s="74" t="s">
        <v>131</v>
      </c>
      <c r="B261" s="33" t="s">
        <v>5</v>
      </c>
      <c r="C261" s="33" t="s">
        <v>18</v>
      </c>
      <c r="D261" s="33" t="s">
        <v>11</v>
      </c>
      <c r="E261" s="12" t="s">
        <v>207</v>
      </c>
      <c r="F261" s="13"/>
      <c r="G261" s="17">
        <f>G262</f>
        <v>603.29999999999995</v>
      </c>
      <c r="H261" s="17">
        <f>H262</f>
        <v>603.29999999999995</v>
      </c>
      <c r="I261" s="17">
        <f>I262</f>
        <v>603.29999999999995</v>
      </c>
    </row>
    <row r="262" spans="1:9" ht="16.5" customHeight="1" x14ac:dyDescent="0.25">
      <c r="A262" s="64" t="s">
        <v>87</v>
      </c>
      <c r="B262" s="33" t="s">
        <v>5</v>
      </c>
      <c r="C262" s="33" t="s">
        <v>18</v>
      </c>
      <c r="D262" s="33" t="s">
        <v>11</v>
      </c>
      <c r="E262" s="12" t="s">
        <v>207</v>
      </c>
      <c r="F262" s="13" t="s">
        <v>85</v>
      </c>
      <c r="G262" s="17">
        <v>603.29999999999995</v>
      </c>
      <c r="H262" s="17">
        <v>603.29999999999995</v>
      </c>
      <c r="I262" s="17">
        <v>603.29999999999995</v>
      </c>
    </row>
    <row r="263" spans="1:9" ht="17.25" customHeight="1" x14ac:dyDescent="0.25">
      <c r="A263" s="64"/>
      <c r="B263" s="85"/>
      <c r="C263" s="33"/>
      <c r="D263" s="33"/>
      <c r="E263" s="12"/>
      <c r="F263" s="33"/>
      <c r="G263" s="17"/>
      <c r="H263" s="17"/>
      <c r="I263" s="17"/>
    </row>
    <row r="264" spans="1:9" ht="16.5" customHeight="1" x14ac:dyDescent="0.25">
      <c r="A264" s="29" t="s">
        <v>487</v>
      </c>
      <c r="B264" s="41" t="s">
        <v>5</v>
      </c>
      <c r="C264" s="24" t="s">
        <v>18</v>
      </c>
      <c r="D264" s="24" t="s">
        <v>18</v>
      </c>
      <c r="E264" s="35"/>
      <c r="F264" s="25"/>
      <c r="G264" s="27">
        <f>G265+G270+G277</f>
        <v>697.8</v>
      </c>
      <c r="H264" s="27">
        <f>H265+H270+H277</f>
        <v>665</v>
      </c>
      <c r="I264" s="27">
        <f>I265+I270+I277</f>
        <v>665</v>
      </c>
    </row>
    <row r="265" spans="1:9" ht="34.5" customHeight="1" x14ac:dyDescent="0.25">
      <c r="A265" s="32" t="s">
        <v>464</v>
      </c>
      <c r="B265" s="42" t="s">
        <v>5</v>
      </c>
      <c r="C265" s="33" t="s">
        <v>18</v>
      </c>
      <c r="D265" s="33" t="s">
        <v>18</v>
      </c>
      <c r="E265" s="44" t="s">
        <v>181</v>
      </c>
      <c r="F265" s="13"/>
      <c r="G265" s="17">
        <f>G266</f>
        <v>657.8</v>
      </c>
      <c r="H265" s="17">
        <f>H266</f>
        <v>625</v>
      </c>
      <c r="I265" s="17">
        <f>I266</f>
        <v>625</v>
      </c>
    </row>
    <row r="266" spans="1:9" ht="30.75" customHeight="1" x14ac:dyDescent="0.25">
      <c r="A266" s="32" t="s">
        <v>92</v>
      </c>
      <c r="B266" s="42" t="s">
        <v>5</v>
      </c>
      <c r="C266" s="33" t="s">
        <v>18</v>
      </c>
      <c r="D266" s="33" t="s">
        <v>18</v>
      </c>
      <c r="E266" s="44" t="s">
        <v>202</v>
      </c>
      <c r="F266" s="13"/>
      <c r="G266" s="17">
        <f>G268</f>
        <v>657.8</v>
      </c>
      <c r="H266" s="17">
        <f>H268</f>
        <v>625</v>
      </c>
      <c r="I266" s="17">
        <f>I268</f>
        <v>625</v>
      </c>
    </row>
    <row r="267" spans="1:9" ht="27.75" customHeight="1" x14ac:dyDescent="0.25">
      <c r="A267" s="32" t="s">
        <v>208</v>
      </c>
      <c r="B267" s="42" t="s">
        <v>5</v>
      </c>
      <c r="C267" s="33" t="s">
        <v>18</v>
      </c>
      <c r="D267" s="33" t="s">
        <v>18</v>
      </c>
      <c r="E267" s="44" t="s">
        <v>209</v>
      </c>
      <c r="F267" s="13"/>
      <c r="G267" s="17">
        <f t="shared" ref="G267:I268" si="25">G268</f>
        <v>657.8</v>
      </c>
      <c r="H267" s="17">
        <f t="shared" si="25"/>
        <v>625</v>
      </c>
      <c r="I267" s="17">
        <f t="shared" si="25"/>
        <v>625</v>
      </c>
    </row>
    <row r="268" spans="1:9" ht="16.5" customHeight="1" x14ac:dyDescent="0.25">
      <c r="A268" s="64" t="s">
        <v>97</v>
      </c>
      <c r="B268" s="42" t="s">
        <v>5</v>
      </c>
      <c r="C268" s="33" t="s">
        <v>18</v>
      </c>
      <c r="D268" s="33" t="s">
        <v>18</v>
      </c>
      <c r="E268" s="44" t="s">
        <v>210</v>
      </c>
      <c r="F268" s="13"/>
      <c r="G268" s="17">
        <f t="shared" si="25"/>
        <v>657.8</v>
      </c>
      <c r="H268" s="17">
        <f t="shared" si="25"/>
        <v>625</v>
      </c>
      <c r="I268" s="17">
        <f t="shared" si="25"/>
        <v>625</v>
      </c>
    </row>
    <row r="269" spans="1:9" ht="16.5" customHeight="1" x14ac:dyDescent="0.25">
      <c r="A269" s="64" t="s">
        <v>87</v>
      </c>
      <c r="B269" s="42" t="s">
        <v>5</v>
      </c>
      <c r="C269" s="33" t="s">
        <v>18</v>
      </c>
      <c r="D269" s="33" t="s">
        <v>18</v>
      </c>
      <c r="E269" s="44" t="s">
        <v>210</v>
      </c>
      <c r="F269" s="13" t="s">
        <v>85</v>
      </c>
      <c r="G269" s="17">
        <f>665-7.2</f>
        <v>657.8</v>
      </c>
      <c r="H269" s="17">
        <v>625</v>
      </c>
      <c r="I269" s="17">
        <v>625</v>
      </c>
    </row>
    <row r="270" spans="1:9" ht="45.75" customHeight="1" x14ac:dyDescent="0.25">
      <c r="A270" s="56" t="s">
        <v>476</v>
      </c>
      <c r="B270" s="42" t="s">
        <v>5</v>
      </c>
      <c r="C270" s="33" t="s">
        <v>18</v>
      </c>
      <c r="D270" s="33" t="s">
        <v>18</v>
      </c>
      <c r="E270" s="39" t="s">
        <v>297</v>
      </c>
      <c r="F270" s="39"/>
      <c r="G270" s="17">
        <f>G271+G275</f>
        <v>15</v>
      </c>
      <c r="H270" s="17">
        <f>H271+H275</f>
        <v>15</v>
      </c>
      <c r="I270" s="17">
        <f>I271+I275</f>
        <v>15</v>
      </c>
    </row>
    <row r="271" spans="1:9" ht="30" customHeight="1" x14ac:dyDescent="0.25">
      <c r="A271" s="62" t="s">
        <v>299</v>
      </c>
      <c r="B271" s="42" t="s">
        <v>5</v>
      </c>
      <c r="C271" s="33" t="s">
        <v>18</v>
      </c>
      <c r="D271" s="33" t="s">
        <v>18</v>
      </c>
      <c r="E271" s="39" t="s">
        <v>298</v>
      </c>
      <c r="F271" s="39"/>
      <c r="G271" s="17">
        <f t="shared" ref="G271:I272" si="26">G272</f>
        <v>2</v>
      </c>
      <c r="H271" s="17">
        <f t="shared" si="26"/>
        <v>2</v>
      </c>
      <c r="I271" s="17">
        <f t="shared" si="26"/>
        <v>2</v>
      </c>
    </row>
    <row r="272" spans="1:9" ht="43.5" customHeight="1" x14ac:dyDescent="0.25">
      <c r="A272" s="56" t="s">
        <v>475</v>
      </c>
      <c r="B272" s="42" t="s">
        <v>5</v>
      </c>
      <c r="C272" s="33" t="s">
        <v>18</v>
      </c>
      <c r="D272" s="33" t="s">
        <v>18</v>
      </c>
      <c r="E272" s="39" t="s">
        <v>300</v>
      </c>
      <c r="F272" s="39"/>
      <c r="G272" s="17">
        <f t="shared" si="26"/>
        <v>2</v>
      </c>
      <c r="H272" s="17">
        <f t="shared" si="26"/>
        <v>2</v>
      </c>
      <c r="I272" s="17">
        <f t="shared" si="26"/>
        <v>2</v>
      </c>
    </row>
    <row r="273" spans="1:9" ht="26.25" customHeight="1" x14ac:dyDescent="0.25">
      <c r="A273" s="62" t="s">
        <v>62</v>
      </c>
      <c r="B273" s="42" t="s">
        <v>5</v>
      </c>
      <c r="C273" s="33" t="s">
        <v>18</v>
      </c>
      <c r="D273" s="33" t="s">
        <v>18</v>
      </c>
      <c r="E273" s="39" t="s">
        <v>300</v>
      </c>
      <c r="F273" s="39" t="s">
        <v>61</v>
      </c>
      <c r="G273" s="17">
        <v>2</v>
      </c>
      <c r="H273" s="17">
        <v>2</v>
      </c>
      <c r="I273" s="17">
        <v>2</v>
      </c>
    </row>
    <row r="274" spans="1:9" ht="28.5" customHeight="1" x14ac:dyDescent="0.25">
      <c r="A274" s="80" t="s">
        <v>242</v>
      </c>
      <c r="B274" s="42" t="s">
        <v>5</v>
      </c>
      <c r="C274" s="33" t="s">
        <v>18</v>
      </c>
      <c r="D274" s="33" t="s">
        <v>18</v>
      </c>
      <c r="E274" s="39" t="s">
        <v>301</v>
      </c>
      <c r="F274" s="39"/>
      <c r="G274" s="17">
        <f t="shared" ref="G274:I275" si="27">G275</f>
        <v>13</v>
      </c>
      <c r="H274" s="17">
        <f t="shared" si="27"/>
        <v>13</v>
      </c>
      <c r="I274" s="17">
        <f t="shared" si="27"/>
        <v>13</v>
      </c>
    </row>
    <row r="275" spans="1:9" ht="47.25" customHeight="1" x14ac:dyDescent="0.25">
      <c r="A275" s="56" t="s">
        <v>474</v>
      </c>
      <c r="B275" s="42" t="s">
        <v>5</v>
      </c>
      <c r="C275" s="33" t="s">
        <v>18</v>
      </c>
      <c r="D275" s="33" t="s">
        <v>18</v>
      </c>
      <c r="E275" s="39" t="s">
        <v>302</v>
      </c>
      <c r="F275" s="39"/>
      <c r="G275" s="17">
        <f t="shared" si="27"/>
        <v>13</v>
      </c>
      <c r="H275" s="17">
        <f t="shared" si="27"/>
        <v>13</v>
      </c>
      <c r="I275" s="17">
        <f t="shared" si="27"/>
        <v>13</v>
      </c>
    </row>
    <row r="276" spans="1:9" ht="33" customHeight="1" x14ac:dyDescent="0.25">
      <c r="A276" s="56" t="s">
        <v>62</v>
      </c>
      <c r="B276" s="42" t="s">
        <v>5</v>
      </c>
      <c r="C276" s="33" t="s">
        <v>18</v>
      </c>
      <c r="D276" s="33" t="s">
        <v>18</v>
      </c>
      <c r="E276" s="39" t="s">
        <v>302</v>
      </c>
      <c r="F276" s="39" t="s">
        <v>61</v>
      </c>
      <c r="G276" s="17">
        <v>13</v>
      </c>
      <c r="H276" s="17">
        <v>13</v>
      </c>
      <c r="I276" s="17">
        <v>13</v>
      </c>
    </row>
    <row r="277" spans="1:9" ht="33" customHeight="1" x14ac:dyDescent="0.25">
      <c r="A277" s="56" t="s">
        <v>473</v>
      </c>
      <c r="B277" s="42" t="s">
        <v>5</v>
      </c>
      <c r="C277" s="33" t="s">
        <v>18</v>
      </c>
      <c r="D277" s="33" t="s">
        <v>18</v>
      </c>
      <c r="E277" s="39" t="s">
        <v>328</v>
      </c>
      <c r="F277" s="39"/>
      <c r="G277" s="17">
        <f t="shared" ref="G277:I280" si="28">G278</f>
        <v>25</v>
      </c>
      <c r="H277" s="17">
        <f t="shared" si="28"/>
        <v>25</v>
      </c>
      <c r="I277" s="17">
        <f t="shared" si="28"/>
        <v>25</v>
      </c>
    </row>
    <row r="278" spans="1:9" ht="33" customHeight="1" x14ac:dyDescent="0.25">
      <c r="A278" s="56" t="s">
        <v>96</v>
      </c>
      <c r="B278" s="42" t="s">
        <v>5</v>
      </c>
      <c r="C278" s="33" t="s">
        <v>18</v>
      </c>
      <c r="D278" s="33" t="s">
        <v>18</v>
      </c>
      <c r="E278" s="39" t="s">
        <v>329</v>
      </c>
      <c r="F278" s="39"/>
      <c r="G278" s="17">
        <f t="shared" si="28"/>
        <v>25</v>
      </c>
      <c r="H278" s="17">
        <f t="shared" si="28"/>
        <v>25</v>
      </c>
      <c r="I278" s="17">
        <f t="shared" si="28"/>
        <v>25</v>
      </c>
    </row>
    <row r="279" spans="1:9" ht="23.25" customHeight="1" x14ac:dyDescent="0.25">
      <c r="A279" s="80" t="s">
        <v>333</v>
      </c>
      <c r="B279" s="42" t="s">
        <v>5</v>
      </c>
      <c r="C279" s="33" t="s">
        <v>18</v>
      </c>
      <c r="D279" s="33" t="s">
        <v>18</v>
      </c>
      <c r="E279" s="39" t="s">
        <v>330</v>
      </c>
      <c r="F279" s="39"/>
      <c r="G279" s="17">
        <f t="shared" si="28"/>
        <v>25</v>
      </c>
      <c r="H279" s="17">
        <f t="shared" si="28"/>
        <v>25</v>
      </c>
      <c r="I279" s="17">
        <f t="shared" si="28"/>
        <v>25</v>
      </c>
    </row>
    <row r="280" spans="1:9" ht="30" customHeight="1" x14ac:dyDescent="0.25">
      <c r="A280" s="72" t="s">
        <v>332</v>
      </c>
      <c r="B280" s="42" t="s">
        <v>5</v>
      </c>
      <c r="C280" s="33" t="s">
        <v>18</v>
      </c>
      <c r="D280" s="33" t="s">
        <v>18</v>
      </c>
      <c r="E280" s="39" t="s">
        <v>331</v>
      </c>
      <c r="F280" s="39"/>
      <c r="G280" s="17">
        <f t="shared" si="28"/>
        <v>25</v>
      </c>
      <c r="H280" s="17">
        <f t="shared" si="28"/>
        <v>25</v>
      </c>
      <c r="I280" s="17">
        <f t="shared" si="28"/>
        <v>25</v>
      </c>
    </row>
    <row r="281" spans="1:9" ht="33" customHeight="1" x14ac:dyDescent="0.25">
      <c r="A281" s="62" t="s">
        <v>62</v>
      </c>
      <c r="B281" s="42" t="s">
        <v>5</v>
      </c>
      <c r="C281" s="33" t="s">
        <v>18</v>
      </c>
      <c r="D281" s="33" t="s">
        <v>18</v>
      </c>
      <c r="E281" s="39" t="s">
        <v>331</v>
      </c>
      <c r="F281" s="39" t="s">
        <v>61</v>
      </c>
      <c r="G281" s="17">
        <v>25</v>
      </c>
      <c r="H281" s="17">
        <v>25</v>
      </c>
      <c r="I281" s="17">
        <v>25</v>
      </c>
    </row>
    <row r="282" spans="1:9" ht="24.75" customHeight="1" x14ac:dyDescent="0.25">
      <c r="A282" s="28" t="s">
        <v>27</v>
      </c>
      <c r="B282" s="41" t="s">
        <v>5</v>
      </c>
      <c r="C282" s="24" t="s">
        <v>18</v>
      </c>
      <c r="D282" s="24" t="s">
        <v>19</v>
      </c>
      <c r="E282" s="33"/>
      <c r="F282" s="13"/>
      <c r="G282" s="27">
        <f>G288+G283+G294</f>
        <v>49</v>
      </c>
      <c r="H282" s="27">
        <f>H288+H283</f>
        <v>32</v>
      </c>
      <c r="I282" s="27">
        <f>I288+I283</f>
        <v>32</v>
      </c>
    </row>
    <row r="283" spans="1:9" ht="24.75" customHeight="1" x14ac:dyDescent="0.25">
      <c r="A283" s="32" t="s">
        <v>438</v>
      </c>
      <c r="B283" s="42" t="s">
        <v>5</v>
      </c>
      <c r="C283" s="33" t="s">
        <v>18</v>
      </c>
      <c r="D283" s="33" t="s">
        <v>19</v>
      </c>
      <c r="E283" s="33" t="s">
        <v>139</v>
      </c>
      <c r="F283" s="13"/>
      <c r="G283" s="43">
        <f>G284</f>
        <v>2</v>
      </c>
      <c r="H283" s="43">
        <f t="shared" ref="G283:I286" si="29">H284</f>
        <v>10</v>
      </c>
      <c r="I283" s="43">
        <f t="shared" si="29"/>
        <v>10</v>
      </c>
    </row>
    <row r="284" spans="1:9" ht="24.75" customHeight="1" x14ac:dyDescent="0.25">
      <c r="A284" s="32" t="s">
        <v>119</v>
      </c>
      <c r="B284" s="42" t="s">
        <v>5</v>
      </c>
      <c r="C284" s="33" t="s">
        <v>18</v>
      </c>
      <c r="D284" s="33" t="s">
        <v>19</v>
      </c>
      <c r="E284" s="33" t="s">
        <v>178</v>
      </c>
      <c r="F284" s="13"/>
      <c r="G284" s="43">
        <f t="shared" si="29"/>
        <v>2</v>
      </c>
      <c r="H284" s="43">
        <f t="shared" si="29"/>
        <v>10</v>
      </c>
      <c r="I284" s="43">
        <f t="shared" si="29"/>
        <v>10</v>
      </c>
    </row>
    <row r="285" spans="1:9" ht="24.75" customHeight="1" x14ac:dyDescent="0.25">
      <c r="A285" s="32" t="s">
        <v>177</v>
      </c>
      <c r="B285" s="42" t="s">
        <v>5</v>
      </c>
      <c r="C285" s="33" t="s">
        <v>18</v>
      </c>
      <c r="D285" s="33" t="s">
        <v>19</v>
      </c>
      <c r="E285" s="33" t="s">
        <v>262</v>
      </c>
      <c r="F285" s="13"/>
      <c r="G285" s="43">
        <f>G286</f>
        <v>2</v>
      </c>
      <c r="H285" s="43">
        <f t="shared" si="29"/>
        <v>10</v>
      </c>
      <c r="I285" s="43">
        <f t="shared" si="29"/>
        <v>10</v>
      </c>
    </row>
    <row r="286" spans="1:9" ht="44.25" customHeight="1" x14ac:dyDescent="0.25">
      <c r="A286" s="32" t="s">
        <v>264</v>
      </c>
      <c r="B286" s="42" t="s">
        <v>5</v>
      </c>
      <c r="C286" s="33" t="s">
        <v>18</v>
      </c>
      <c r="D286" s="33" t="s">
        <v>19</v>
      </c>
      <c r="E286" s="33" t="s">
        <v>263</v>
      </c>
      <c r="F286" s="13"/>
      <c r="G286" s="43">
        <f t="shared" si="29"/>
        <v>2</v>
      </c>
      <c r="H286" s="43">
        <f t="shared" si="29"/>
        <v>10</v>
      </c>
      <c r="I286" s="43">
        <f t="shared" si="29"/>
        <v>10</v>
      </c>
    </row>
    <row r="287" spans="1:9" ht="24.75" customHeight="1" x14ac:dyDescent="0.25">
      <c r="A287" s="62" t="s">
        <v>62</v>
      </c>
      <c r="B287" s="42" t="s">
        <v>5</v>
      </c>
      <c r="C287" s="33" t="s">
        <v>18</v>
      </c>
      <c r="D287" s="33" t="s">
        <v>19</v>
      </c>
      <c r="E287" s="33" t="s">
        <v>263</v>
      </c>
      <c r="F287" s="13" t="s">
        <v>61</v>
      </c>
      <c r="G287" s="43">
        <v>2</v>
      </c>
      <c r="H287" s="17">
        <v>10</v>
      </c>
      <c r="I287" s="17">
        <v>10</v>
      </c>
    </row>
    <row r="288" spans="1:9" ht="29.25" customHeight="1" x14ac:dyDescent="0.25">
      <c r="A288" s="95" t="s">
        <v>464</v>
      </c>
      <c r="B288" s="42" t="s">
        <v>5</v>
      </c>
      <c r="C288" s="33" t="s">
        <v>18</v>
      </c>
      <c r="D288" s="33" t="s">
        <v>19</v>
      </c>
      <c r="E288" s="33" t="s">
        <v>181</v>
      </c>
      <c r="F288" s="13"/>
      <c r="G288" s="17">
        <f>G289</f>
        <v>30</v>
      </c>
      <c r="H288" s="17">
        <f>H289</f>
        <v>22</v>
      </c>
      <c r="I288" s="17">
        <f>I289</f>
        <v>22</v>
      </c>
    </row>
    <row r="289" spans="1:9" ht="29.25" customHeight="1" x14ac:dyDescent="0.25">
      <c r="A289" s="32" t="s">
        <v>92</v>
      </c>
      <c r="B289" s="42" t="s">
        <v>5</v>
      </c>
      <c r="C289" s="33" t="s">
        <v>18</v>
      </c>
      <c r="D289" s="33" t="s">
        <v>19</v>
      </c>
      <c r="E289" s="33" t="s">
        <v>202</v>
      </c>
      <c r="F289" s="13"/>
      <c r="G289" s="17">
        <f>G291</f>
        <v>30</v>
      </c>
      <c r="H289" s="17">
        <f>H291</f>
        <v>22</v>
      </c>
      <c r="I289" s="17">
        <f>I291</f>
        <v>22</v>
      </c>
    </row>
    <row r="290" spans="1:9" ht="27.75" customHeight="1" x14ac:dyDescent="0.25">
      <c r="A290" s="32" t="s">
        <v>246</v>
      </c>
      <c r="B290" s="42" t="s">
        <v>5</v>
      </c>
      <c r="C290" s="33" t="s">
        <v>18</v>
      </c>
      <c r="D290" s="33" t="s">
        <v>19</v>
      </c>
      <c r="E290" s="33" t="s">
        <v>245</v>
      </c>
      <c r="F290" s="13"/>
      <c r="G290" s="17">
        <f>G291</f>
        <v>30</v>
      </c>
      <c r="H290" s="17">
        <f>H291</f>
        <v>22</v>
      </c>
      <c r="I290" s="17">
        <f>I291</f>
        <v>22</v>
      </c>
    </row>
    <row r="291" spans="1:9" ht="17.25" customHeight="1" x14ac:dyDescent="0.25">
      <c r="A291" s="58" t="s">
        <v>116</v>
      </c>
      <c r="B291" s="42" t="s">
        <v>5</v>
      </c>
      <c r="C291" s="33" t="s">
        <v>18</v>
      </c>
      <c r="D291" s="33" t="s">
        <v>19</v>
      </c>
      <c r="E291" s="33" t="s">
        <v>247</v>
      </c>
      <c r="F291" s="13"/>
      <c r="G291" s="17">
        <f>G293+G292</f>
        <v>30</v>
      </c>
      <c r="H291" s="17">
        <f>H293+H292</f>
        <v>22</v>
      </c>
      <c r="I291" s="17">
        <f>I293+I292</f>
        <v>22</v>
      </c>
    </row>
    <row r="292" spans="1:9" ht="28.5" customHeight="1" x14ac:dyDescent="0.25">
      <c r="A292" s="56" t="s">
        <v>62</v>
      </c>
      <c r="B292" s="42" t="s">
        <v>5</v>
      </c>
      <c r="C292" s="33" t="s">
        <v>18</v>
      </c>
      <c r="D292" s="33" t="s">
        <v>19</v>
      </c>
      <c r="E292" s="33" t="s">
        <v>247</v>
      </c>
      <c r="F292" s="13" t="s">
        <v>61</v>
      </c>
      <c r="G292" s="17">
        <v>2</v>
      </c>
      <c r="H292" s="17">
        <v>2</v>
      </c>
      <c r="I292" s="17">
        <v>2</v>
      </c>
    </row>
    <row r="293" spans="1:9" ht="17.25" customHeight="1" x14ac:dyDescent="0.25">
      <c r="A293" s="59" t="s">
        <v>133</v>
      </c>
      <c r="B293" s="42" t="s">
        <v>5</v>
      </c>
      <c r="C293" s="33" t="s">
        <v>18</v>
      </c>
      <c r="D293" s="33" t="s">
        <v>19</v>
      </c>
      <c r="E293" s="33" t="s">
        <v>247</v>
      </c>
      <c r="F293" s="13" t="s">
        <v>134</v>
      </c>
      <c r="G293" s="17">
        <v>28</v>
      </c>
      <c r="H293" s="17">
        <v>20</v>
      </c>
      <c r="I293" s="17">
        <v>20</v>
      </c>
    </row>
    <row r="294" spans="1:9" ht="31.5" customHeight="1" x14ac:dyDescent="0.25">
      <c r="A294" s="63" t="s">
        <v>460</v>
      </c>
      <c r="B294" s="42" t="s">
        <v>5</v>
      </c>
      <c r="C294" s="33" t="s">
        <v>18</v>
      </c>
      <c r="D294" s="33" t="s">
        <v>19</v>
      </c>
      <c r="E294" s="33" t="s">
        <v>431</v>
      </c>
      <c r="F294" s="13"/>
      <c r="G294" s="17">
        <f t="shared" ref="G294:I296" si="30">G295</f>
        <v>17</v>
      </c>
      <c r="H294" s="17">
        <f t="shared" si="30"/>
        <v>0</v>
      </c>
      <c r="I294" s="17">
        <f t="shared" si="30"/>
        <v>0</v>
      </c>
    </row>
    <row r="295" spans="1:9" ht="58.5" customHeight="1" x14ac:dyDescent="0.25">
      <c r="A295" s="63" t="s">
        <v>430</v>
      </c>
      <c r="B295" s="42" t="s">
        <v>5</v>
      </c>
      <c r="C295" s="33" t="s">
        <v>18</v>
      </c>
      <c r="D295" s="33" t="s">
        <v>19</v>
      </c>
      <c r="E295" s="33" t="s">
        <v>431</v>
      </c>
      <c r="F295" s="13"/>
      <c r="G295" s="17">
        <f t="shared" si="30"/>
        <v>17</v>
      </c>
      <c r="H295" s="17">
        <f t="shared" si="30"/>
        <v>0</v>
      </c>
      <c r="I295" s="17">
        <f t="shared" si="30"/>
        <v>0</v>
      </c>
    </row>
    <row r="296" spans="1:9" ht="57.75" customHeight="1" x14ac:dyDescent="0.25">
      <c r="A296" s="63" t="s">
        <v>416</v>
      </c>
      <c r="B296" s="42" t="s">
        <v>5</v>
      </c>
      <c r="C296" s="33" t="s">
        <v>18</v>
      </c>
      <c r="D296" s="33" t="s">
        <v>19</v>
      </c>
      <c r="E296" s="33" t="s">
        <v>417</v>
      </c>
      <c r="F296" s="13"/>
      <c r="G296" s="17">
        <f t="shared" si="30"/>
        <v>17</v>
      </c>
      <c r="H296" s="17">
        <f t="shared" si="30"/>
        <v>0</v>
      </c>
      <c r="I296" s="17">
        <f t="shared" si="30"/>
        <v>0</v>
      </c>
    </row>
    <row r="297" spans="1:9" ht="30" customHeight="1" x14ac:dyDescent="0.25">
      <c r="A297" s="56" t="s">
        <v>62</v>
      </c>
      <c r="B297" s="42" t="s">
        <v>5</v>
      </c>
      <c r="C297" s="33" t="s">
        <v>18</v>
      </c>
      <c r="D297" s="33" t="s">
        <v>19</v>
      </c>
      <c r="E297" s="33" t="s">
        <v>417</v>
      </c>
      <c r="F297" s="13" t="s">
        <v>454</v>
      </c>
      <c r="G297" s="17">
        <v>17</v>
      </c>
      <c r="H297" s="17">
        <v>0</v>
      </c>
      <c r="I297" s="17">
        <v>0</v>
      </c>
    </row>
    <row r="298" spans="1:9" ht="17.25" customHeight="1" x14ac:dyDescent="0.25">
      <c r="A298" s="59"/>
      <c r="B298" s="42"/>
      <c r="C298" s="33"/>
      <c r="D298" s="33"/>
      <c r="E298" s="33"/>
      <c r="F298" s="13"/>
      <c r="G298" s="17"/>
      <c r="H298" s="17"/>
      <c r="I298" s="17"/>
    </row>
    <row r="299" spans="1:9" ht="16.5" x14ac:dyDescent="0.25">
      <c r="A299" s="28" t="s">
        <v>57</v>
      </c>
      <c r="B299" s="18">
        <v>700</v>
      </c>
      <c r="C299" s="24" t="s">
        <v>21</v>
      </c>
      <c r="D299" s="24"/>
      <c r="E299" s="45"/>
      <c r="F299" s="25"/>
      <c r="G299" s="31">
        <f>G300</f>
        <v>33766.700000000004</v>
      </c>
      <c r="H299" s="31">
        <f>H300</f>
        <v>27955.4</v>
      </c>
      <c r="I299" s="31">
        <f>I300</f>
        <v>27790.400000000001</v>
      </c>
    </row>
    <row r="300" spans="1:9" ht="16.5" x14ac:dyDescent="0.25">
      <c r="A300" s="29" t="s">
        <v>36</v>
      </c>
      <c r="B300" s="18">
        <v>700</v>
      </c>
      <c r="C300" s="24" t="s">
        <v>21</v>
      </c>
      <c r="D300" s="24" t="s">
        <v>7</v>
      </c>
      <c r="E300" s="45"/>
      <c r="F300" s="25"/>
      <c r="G300" s="31">
        <f>G301+G338</f>
        <v>33766.700000000004</v>
      </c>
      <c r="H300" s="31">
        <f>H301+H338</f>
        <v>27955.4</v>
      </c>
      <c r="I300" s="31">
        <f>I301+I338</f>
        <v>27790.400000000001</v>
      </c>
    </row>
    <row r="301" spans="1:9" ht="26.25" x14ac:dyDescent="0.25">
      <c r="A301" s="32" t="s">
        <v>472</v>
      </c>
      <c r="B301" s="36">
        <v>700</v>
      </c>
      <c r="C301" s="33" t="s">
        <v>21</v>
      </c>
      <c r="D301" s="33" t="s">
        <v>7</v>
      </c>
      <c r="E301" s="44" t="s">
        <v>224</v>
      </c>
      <c r="F301" s="13"/>
      <c r="G301" s="17">
        <f>G302+G332</f>
        <v>33751.700000000004</v>
      </c>
      <c r="H301" s="17">
        <f>H302+H332</f>
        <v>27940.400000000001</v>
      </c>
      <c r="I301" s="17">
        <f>I302+I332</f>
        <v>27790.400000000001</v>
      </c>
    </row>
    <row r="302" spans="1:9" ht="16.5" x14ac:dyDescent="0.25">
      <c r="A302" s="56" t="s">
        <v>471</v>
      </c>
      <c r="B302" s="36">
        <v>700</v>
      </c>
      <c r="C302" s="33" t="s">
        <v>21</v>
      </c>
      <c r="D302" s="33" t="s">
        <v>7</v>
      </c>
      <c r="E302" s="44" t="s">
        <v>225</v>
      </c>
      <c r="F302" s="13"/>
      <c r="G302" s="17">
        <f>G306+G319+G303</f>
        <v>33693.500000000007</v>
      </c>
      <c r="H302" s="17">
        <f>H306+H319+H303</f>
        <v>27790.400000000001</v>
      </c>
      <c r="I302" s="17">
        <f>I306+I319+I303</f>
        <v>27790.400000000001</v>
      </c>
    </row>
    <row r="303" spans="1:9" ht="39" x14ac:dyDescent="0.25">
      <c r="A303" s="56" t="s">
        <v>361</v>
      </c>
      <c r="B303" s="36">
        <v>700</v>
      </c>
      <c r="C303" s="33" t="s">
        <v>21</v>
      </c>
      <c r="D303" s="33" t="s">
        <v>7</v>
      </c>
      <c r="E303" s="44" t="s">
        <v>364</v>
      </c>
      <c r="F303" s="13"/>
      <c r="G303" s="17">
        <f t="shared" ref="G303:I304" si="31">G304</f>
        <v>0</v>
      </c>
      <c r="H303" s="17">
        <f t="shared" si="31"/>
        <v>10</v>
      </c>
      <c r="I303" s="17">
        <f t="shared" si="31"/>
        <v>10</v>
      </c>
    </row>
    <row r="304" spans="1:9" ht="51" x14ac:dyDescent="0.25">
      <c r="A304" s="63" t="s">
        <v>362</v>
      </c>
      <c r="B304" s="36">
        <v>700</v>
      </c>
      <c r="C304" s="33" t="s">
        <v>21</v>
      </c>
      <c r="D304" s="33" t="s">
        <v>7</v>
      </c>
      <c r="E304" s="44" t="s">
        <v>363</v>
      </c>
      <c r="F304" s="13"/>
      <c r="G304" s="17">
        <f t="shared" si="31"/>
        <v>0</v>
      </c>
      <c r="H304" s="17">
        <f t="shared" si="31"/>
        <v>10</v>
      </c>
      <c r="I304" s="17">
        <f t="shared" si="31"/>
        <v>10</v>
      </c>
    </row>
    <row r="305" spans="1:9" ht="16.5" x14ac:dyDescent="0.25">
      <c r="A305" s="63" t="s">
        <v>77</v>
      </c>
      <c r="B305" s="36">
        <v>700</v>
      </c>
      <c r="C305" s="33" t="s">
        <v>21</v>
      </c>
      <c r="D305" s="33" t="s">
        <v>7</v>
      </c>
      <c r="E305" s="44" t="s">
        <v>363</v>
      </c>
      <c r="F305" s="13" t="s">
        <v>78</v>
      </c>
      <c r="G305" s="17">
        <v>0</v>
      </c>
      <c r="H305" s="17">
        <v>10</v>
      </c>
      <c r="I305" s="17">
        <v>10</v>
      </c>
    </row>
    <row r="306" spans="1:9" ht="70.5" customHeight="1" x14ac:dyDescent="0.25">
      <c r="A306" s="63" t="s">
        <v>486</v>
      </c>
      <c r="B306" s="36">
        <v>700</v>
      </c>
      <c r="C306" s="33" t="s">
        <v>21</v>
      </c>
      <c r="D306" s="33" t="s">
        <v>7</v>
      </c>
      <c r="E306" s="44" t="s">
        <v>244</v>
      </c>
      <c r="F306" s="13"/>
      <c r="G306" s="17">
        <f>G315+G313+G307+G312+G310+G317</f>
        <v>2108.5</v>
      </c>
      <c r="H306" s="17">
        <f>H315+H313</f>
        <v>207</v>
      </c>
      <c r="I306" s="17">
        <f>I315+I313</f>
        <v>207</v>
      </c>
    </row>
    <row r="307" spans="1:9" ht="35.25" customHeight="1" x14ac:dyDescent="0.25">
      <c r="A307" s="63" t="s">
        <v>415</v>
      </c>
      <c r="B307" s="36">
        <v>700</v>
      </c>
      <c r="C307" s="33" t="s">
        <v>21</v>
      </c>
      <c r="D307" s="33" t="s">
        <v>7</v>
      </c>
      <c r="E307" s="44" t="s">
        <v>414</v>
      </c>
      <c r="F307" s="13"/>
      <c r="G307" s="17">
        <f>G308</f>
        <v>60</v>
      </c>
      <c r="H307" s="17">
        <f>H308</f>
        <v>0</v>
      </c>
      <c r="I307" s="17">
        <f>I308</f>
        <v>0</v>
      </c>
    </row>
    <row r="308" spans="1:9" ht="23.25" customHeight="1" x14ac:dyDescent="0.25">
      <c r="A308" s="82" t="s">
        <v>77</v>
      </c>
      <c r="B308" s="36">
        <v>700</v>
      </c>
      <c r="C308" s="33" t="s">
        <v>21</v>
      </c>
      <c r="D308" s="33" t="s">
        <v>7</v>
      </c>
      <c r="E308" s="44" t="s">
        <v>414</v>
      </c>
      <c r="F308" s="13" t="s">
        <v>78</v>
      </c>
      <c r="G308" s="17">
        <v>60</v>
      </c>
      <c r="H308" s="17">
        <v>0</v>
      </c>
      <c r="I308" s="17">
        <v>0</v>
      </c>
    </row>
    <row r="309" spans="1:9" ht="55.5" customHeight="1" x14ac:dyDescent="0.25">
      <c r="A309" s="82" t="s">
        <v>426</v>
      </c>
      <c r="B309" s="36">
        <v>700</v>
      </c>
      <c r="C309" s="33" t="s">
        <v>21</v>
      </c>
      <c r="D309" s="33" t="s">
        <v>7</v>
      </c>
      <c r="E309" s="44" t="s">
        <v>427</v>
      </c>
      <c r="F309" s="13"/>
      <c r="G309" s="17">
        <f>G310</f>
        <v>1051.7</v>
      </c>
      <c r="H309" s="17">
        <f>H310</f>
        <v>0</v>
      </c>
      <c r="I309" s="17">
        <f>I310</f>
        <v>0</v>
      </c>
    </row>
    <row r="310" spans="1:9" ht="23.25" customHeight="1" x14ac:dyDescent="0.25">
      <c r="A310" s="82" t="s">
        <v>77</v>
      </c>
      <c r="B310" s="36">
        <v>700</v>
      </c>
      <c r="C310" s="33" t="s">
        <v>21</v>
      </c>
      <c r="D310" s="33" t="s">
        <v>7</v>
      </c>
      <c r="E310" s="44" t="s">
        <v>427</v>
      </c>
      <c r="F310" s="13" t="s">
        <v>78</v>
      </c>
      <c r="G310" s="17">
        <v>1051.7</v>
      </c>
      <c r="H310" s="17">
        <v>0</v>
      </c>
      <c r="I310" s="17">
        <v>0</v>
      </c>
    </row>
    <row r="311" spans="1:9" ht="23.25" customHeight="1" x14ac:dyDescent="0.25">
      <c r="A311" s="96" t="s">
        <v>429</v>
      </c>
      <c r="B311" s="36">
        <v>700</v>
      </c>
      <c r="C311" s="33" t="s">
        <v>21</v>
      </c>
      <c r="D311" s="33" t="s">
        <v>7</v>
      </c>
      <c r="E311" s="44" t="s">
        <v>428</v>
      </c>
      <c r="F311" s="13"/>
      <c r="G311" s="17">
        <f>G312</f>
        <v>180.2</v>
      </c>
      <c r="H311" s="17">
        <f>H312</f>
        <v>0</v>
      </c>
      <c r="I311" s="17">
        <f>I312</f>
        <v>0</v>
      </c>
    </row>
    <row r="312" spans="1:9" ht="23.25" customHeight="1" x14ac:dyDescent="0.25">
      <c r="A312" s="82" t="s">
        <v>77</v>
      </c>
      <c r="B312" s="36">
        <v>700</v>
      </c>
      <c r="C312" s="33" t="s">
        <v>21</v>
      </c>
      <c r="D312" s="33" t="s">
        <v>7</v>
      </c>
      <c r="E312" s="44" t="s">
        <v>428</v>
      </c>
      <c r="F312" s="13" t="s">
        <v>78</v>
      </c>
      <c r="G312" s="17">
        <v>180.2</v>
      </c>
      <c r="H312" s="17">
        <v>0</v>
      </c>
      <c r="I312" s="17">
        <v>0</v>
      </c>
    </row>
    <row r="313" spans="1:9" ht="25.5" x14ac:dyDescent="0.25">
      <c r="A313" s="63" t="s">
        <v>360</v>
      </c>
      <c r="B313" s="36">
        <v>700</v>
      </c>
      <c r="C313" s="33" t="s">
        <v>21</v>
      </c>
      <c r="D313" s="33" t="s">
        <v>7</v>
      </c>
      <c r="E313" s="44" t="s">
        <v>359</v>
      </c>
      <c r="F313" s="13"/>
      <c r="G313" s="17">
        <f>G314</f>
        <v>0</v>
      </c>
      <c r="H313" s="17">
        <f>H314</f>
        <v>7</v>
      </c>
      <c r="I313" s="17">
        <f>I314</f>
        <v>7</v>
      </c>
    </row>
    <row r="314" spans="1:9" ht="16.5" x14ac:dyDescent="0.25">
      <c r="A314" s="58" t="s">
        <v>77</v>
      </c>
      <c r="B314" s="36">
        <v>700</v>
      </c>
      <c r="C314" s="33" t="s">
        <v>21</v>
      </c>
      <c r="D314" s="33" t="s">
        <v>7</v>
      </c>
      <c r="E314" s="44" t="s">
        <v>359</v>
      </c>
      <c r="F314" s="13" t="s">
        <v>78</v>
      </c>
      <c r="G314" s="17">
        <v>0</v>
      </c>
      <c r="H314" s="17">
        <v>7</v>
      </c>
      <c r="I314" s="17">
        <v>7</v>
      </c>
    </row>
    <row r="315" spans="1:9" ht="25.5" x14ac:dyDescent="0.25">
      <c r="A315" s="63" t="s">
        <v>135</v>
      </c>
      <c r="B315" s="36">
        <v>700</v>
      </c>
      <c r="C315" s="33" t="s">
        <v>21</v>
      </c>
      <c r="D315" s="33" t="s">
        <v>7</v>
      </c>
      <c r="E315" s="44" t="s">
        <v>325</v>
      </c>
      <c r="F315" s="13"/>
      <c r="G315" s="17">
        <f>G316</f>
        <v>12.7</v>
      </c>
      <c r="H315" s="17">
        <f>H316</f>
        <v>200</v>
      </c>
      <c r="I315" s="17">
        <f>I316</f>
        <v>200</v>
      </c>
    </row>
    <row r="316" spans="1:9" ht="16.5" x14ac:dyDescent="0.25">
      <c r="A316" s="58" t="s">
        <v>77</v>
      </c>
      <c r="B316" s="36">
        <v>700</v>
      </c>
      <c r="C316" s="33" t="s">
        <v>21</v>
      </c>
      <c r="D316" s="33" t="s">
        <v>7</v>
      </c>
      <c r="E316" s="44" t="s">
        <v>325</v>
      </c>
      <c r="F316" s="13" t="s">
        <v>78</v>
      </c>
      <c r="G316" s="17">
        <v>12.7</v>
      </c>
      <c r="H316" s="17">
        <v>200</v>
      </c>
      <c r="I316" s="17">
        <v>200</v>
      </c>
    </row>
    <row r="317" spans="1:9" ht="39" x14ac:dyDescent="0.25">
      <c r="A317" s="96" t="s">
        <v>489</v>
      </c>
      <c r="B317" s="36">
        <v>700</v>
      </c>
      <c r="C317" s="33" t="s">
        <v>21</v>
      </c>
      <c r="D317" s="33" t="s">
        <v>7</v>
      </c>
      <c r="E317" s="44" t="s">
        <v>488</v>
      </c>
      <c r="F317" s="13"/>
      <c r="G317" s="17">
        <f>G318</f>
        <v>803.9</v>
      </c>
      <c r="H317" s="17">
        <f>H318</f>
        <v>0</v>
      </c>
      <c r="I317" s="17">
        <f>I318</f>
        <v>0</v>
      </c>
    </row>
    <row r="318" spans="1:9" ht="16.5" x14ac:dyDescent="0.25">
      <c r="A318" s="63" t="s">
        <v>77</v>
      </c>
      <c r="B318" s="36">
        <v>700</v>
      </c>
      <c r="C318" s="33" t="s">
        <v>21</v>
      </c>
      <c r="D318" s="33" t="s">
        <v>7</v>
      </c>
      <c r="E318" s="44" t="s">
        <v>488</v>
      </c>
      <c r="F318" s="13" t="s">
        <v>78</v>
      </c>
      <c r="G318" s="101">
        <v>803.9</v>
      </c>
      <c r="H318" s="17">
        <v>0</v>
      </c>
      <c r="I318" s="17">
        <v>0</v>
      </c>
    </row>
    <row r="319" spans="1:9" ht="57" customHeight="1" x14ac:dyDescent="0.25">
      <c r="A319" s="62" t="s">
        <v>227</v>
      </c>
      <c r="B319" s="36">
        <v>700</v>
      </c>
      <c r="C319" s="33" t="s">
        <v>21</v>
      </c>
      <c r="D319" s="33" t="s">
        <v>7</v>
      </c>
      <c r="E319" s="44" t="s">
        <v>226</v>
      </c>
      <c r="F319" s="13"/>
      <c r="G319" s="17">
        <f>G320+G326+G330+G328</f>
        <v>31585.000000000007</v>
      </c>
      <c r="H319" s="17">
        <f>H320+H326+H330+H328</f>
        <v>27573.4</v>
      </c>
      <c r="I319" s="17">
        <f>I320+I326+I330+I328</f>
        <v>27573.4</v>
      </c>
    </row>
    <row r="320" spans="1:9" ht="25.5" customHeight="1" x14ac:dyDescent="0.25">
      <c r="A320" s="71" t="s">
        <v>81</v>
      </c>
      <c r="B320" s="36">
        <v>700</v>
      </c>
      <c r="C320" s="33" t="s">
        <v>21</v>
      </c>
      <c r="D320" s="33" t="s">
        <v>7</v>
      </c>
      <c r="E320" s="44" t="s">
        <v>231</v>
      </c>
      <c r="F320" s="13"/>
      <c r="G320" s="17">
        <f>G321</f>
        <v>21030.300000000003</v>
      </c>
      <c r="H320" s="17">
        <f>H321</f>
        <v>21339.1</v>
      </c>
      <c r="I320" s="17">
        <f>I321</f>
        <v>21339.1</v>
      </c>
    </row>
    <row r="321" spans="1:9" ht="16.5" x14ac:dyDescent="0.25">
      <c r="A321" s="58" t="s">
        <v>77</v>
      </c>
      <c r="B321" s="36">
        <v>700</v>
      </c>
      <c r="C321" s="33" t="s">
        <v>21</v>
      </c>
      <c r="D321" s="33" t="s">
        <v>7</v>
      </c>
      <c r="E321" s="44" t="s">
        <v>231</v>
      </c>
      <c r="F321" s="13" t="s">
        <v>78</v>
      </c>
      <c r="G321" s="17">
        <f>G322+G324</f>
        <v>21030.300000000003</v>
      </c>
      <c r="H321" s="17">
        <f>H322+H324</f>
        <v>21339.1</v>
      </c>
      <c r="I321" s="17">
        <f>I322+I324</f>
        <v>21339.1</v>
      </c>
    </row>
    <row r="322" spans="1:9" ht="16.5" x14ac:dyDescent="0.25">
      <c r="A322" s="64" t="s">
        <v>79</v>
      </c>
      <c r="B322" s="36">
        <v>700</v>
      </c>
      <c r="C322" s="33" t="s">
        <v>21</v>
      </c>
      <c r="D322" s="33" t="s">
        <v>7</v>
      </c>
      <c r="E322" s="44" t="s">
        <v>232</v>
      </c>
      <c r="F322" s="13"/>
      <c r="G322" s="17">
        <f>G323</f>
        <v>15374.300000000001</v>
      </c>
      <c r="H322" s="17">
        <f>H323</f>
        <v>15693.5</v>
      </c>
      <c r="I322" s="17">
        <f>I323</f>
        <v>15693.5</v>
      </c>
    </row>
    <row r="323" spans="1:9" ht="16.5" x14ac:dyDescent="0.25">
      <c r="A323" s="58" t="s">
        <v>77</v>
      </c>
      <c r="B323" s="36">
        <v>700</v>
      </c>
      <c r="C323" s="33" t="s">
        <v>21</v>
      </c>
      <c r="D323" s="33" t="s">
        <v>7</v>
      </c>
      <c r="E323" s="44" t="s">
        <v>232</v>
      </c>
      <c r="F323" s="13" t="s">
        <v>78</v>
      </c>
      <c r="G323" s="17">
        <f>15184.7+189.6</f>
        <v>15374.300000000001</v>
      </c>
      <c r="H323" s="17">
        <v>15693.5</v>
      </c>
      <c r="I323" s="17">
        <v>15693.5</v>
      </c>
    </row>
    <row r="324" spans="1:9" ht="16.5" x14ac:dyDescent="0.25">
      <c r="A324" s="64" t="s">
        <v>80</v>
      </c>
      <c r="B324" s="36">
        <v>700</v>
      </c>
      <c r="C324" s="33" t="s">
        <v>21</v>
      </c>
      <c r="D324" s="33" t="s">
        <v>7</v>
      </c>
      <c r="E324" s="44" t="s">
        <v>233</v>
      </c>
      <c r="F324" s="13"/>
      <c r="G324" s="17">
        <f>G325</f>
        <v>5656</v>
      </c>
      <c r="H324" s="17">
        <f>H325</f>
        <v>5645.6</v>
      </c>
      <c r="I324" s="17">
        <f>I325</f>
        <v>5645.6</v>
      </c>
    </row>
    <row r="325" spans="1:9" ht="16.5" x14ac:dyDescent="0.25">
      <c r="A325" s="58" t="s">
        <v>77</v>
      </c>
      <c r="B325" s="36">
        <v>700</v>
      </c>
      <c r="C325" s="33" t="s">
        <v>21</v>
      </c>
      <c r="D325" s="33" t="s">
        <v>7</v>
      </c>
      <c r="E325" s="44" t="s">
        <v>233</v>
      </c>
      <c r="F325" s="13" t="s">
        <v>78</v>
      </c>
      <c r="G325" s="17">
        <f>5620.5+35.5</f>
        <v>5656</v>
      </c>
      <c r="H325" s="17">
        <v>5645.6</v>
      </c>
      <c r="I325" s="17">
        <v>5645.6</v>
      </c>
    </row>
    <row r="326" spans="1:9" ht="26.25" x14ac:dyDescent="0.25">
      <c r="A326" s="56" t="s">
        <v>132</v>
      </c>
      <c r="B326" s="36">
        <v>700</v>
      </c>
      <c r="C326" s="33" t="s">
        <v>21</v>
      </c>
      <c r="D326" s="33" t="s">
        <v>7</v>
      </c>
      <c r="E326" s="12" t="s">
        <v>318</v>
      </c>
      <c r="F326" s="13"/>
      <c r="G326" s="17">
        <f>G327</f>
        <v>1246.9000000000001</v>
      </c>
      <c r="H326" s="17">
        <f>H327</f>
        <v>1246.9000000000001</v>
      </c>
      <c r="I326" s="17">
        <f>I327</f>
        <v>1246.9000000000001</v>
      </c>
    </row>
    <row r="327" spans="1:9" ht="16.5" x14ac:dyDescent="0.25">
      <c r="A327" s="58" t="s">
        <v>77</v>
      </c>
      <c r="B327" s="36">
        <v>700</v>
      </c>
      <c r="C327" s="33" t="s">
        <v>21</v>
      </c>
      <c r="D327" s="33" t="s">
        <v>7</v>
      </c>
      <c r="E327" s="12" t="s">
        <v>318</v>
      </c>
      <c r="F327" s="13" t="s">
        <v>78</v>
      </c>
      <c r="G327" s="17">
        <v>1246.9000000000001</v>
      </c>
      <c r="H327" s="17">
        <v>1246.9000000000001</v>
      </c>
      <c r="I327" s="17">
        <v>1246.9000000000001</v>
      </c>
    </row>
    <row r="328" spans="1:9" ht="39" x14ac:dyDescent="0.25">
      <c r="A328" s="56" t="s">
        <v>352</v>
      </c>
      <c r="B328" s="36">
        <v>700</v>
      </c>
      <c r="C328" s="33" t="s">
        <v>21</v>
      </c>
      <c r="D328" s="33" t="s">
        <v>7</v>
      </c>
      <c r="E328" s="44" t="s">
        <v>379</v>
      </c>
      <c r="F328" s="13"/>
      <c r="G328" s="17">
        <f>G329</f>
        <v>4320.3999999999996</v>
      </c>
      <c r="H328" s="17">
        <f>H329</f>
        <v>0</v>
      </c>
      <c r="I328" s="17">
        <f>I329</f>
        <v>0</v>
      </c>
    </row>
    <row r="329" spans="1:9" ht="16.5" x14ac:dyDescent="0.25">
      <c r="A329" s="63" t="s">
        <v>77</v>
      </c>
      <c r="B329" s="36">
        <v>700</v>
      </c>
      <c r="C329" s="33" t="s">
        <v>21</v>
      </c>
      <c r="D329" s="33" t="s">
        <v>7</v>
      </c>
      <c r="E329" s="44" t="s">
        <v>380</v>
      </c>
      <c r="F329" s="13" t="s">
        <v>78</v>
      </c>
      <c r="G329" s="17">
        <f>4022.5+297.9</f>
        <v>4320.3999999999996</v>
      </c>
      <c r="H329" s="17">
        <v>0</v>
      </c>
      <c r="I329" s="17">
        <v>0</v>
      </c>
    </row>
    <row r="330" spans="1:9" ht="27.75" customHeight="1" x14ac:dyDescent="0.25">
      <c r="A330" s="74" t="s">
        <v>131</v>
      </c>
      <c r="B330" s="85">
        <v>700</v>
      </c>
      <c r="C330" s="33" t="s">
        <v>21</v>
      </c>
      <c r="D330" s="33" t="s">
        <v>7</v>
      </c>
      <c r="E330" s="12" t="s">
        <v>230</v>
      </c>
      <c r="F330" s="13"/>
      <c r="G330" s="17">
        <f>G331</f>
        <v>4987.3999999999996</v>
      </c>
      <c r="H330" s="17">
        <f>H331</f>
        <v>4987.3999999999996</v>
      </c>
      <c r="I330" s="17">
        <f>I331</f>
        <v>4987.3999999999996</v>
      </c>
    </row>
    <row r="331" spans="1:9" ht="17.25" customHeight="1" x14ac:dyDescent="0.25">
      <c r="A331" s="58" t="s">
        <v>77</v>
      </c>
      <c r="B331" s="85">
        <v>700</v>
      </c>
      <c r="C331" s="33" t="s">
        <v>21</v>
      </c>
      <c r="D331" s="33" t="s">
        <v>7</v>
      </c>
      <c r="E331" s="12" t="s">
        <v>230</v>
      </c>
      <c r="F331" s="13" t="s">
        <v>78</v>
      </c>
      <c r="G331" s="17">
        <v>4987.3999999999996</v>
      </c>
      <c r="H331" s="17">
        <v>4987.3999999999996</v>
      </c>
      <c r="I331" s="17">
        <v>4987.3999999999996</v>
      </c>
    </row>
    <row r="332" spans="1:9" ht="29.25" customHeight="1" x14ac:dyDescent="0.25">
      <c r="A332" s="63" t="s">
        <v>470</v>
      </c>
      <c r="B332" s="85">
        <v>700</v>
      </c>
      <c r="C332" s="33" t="s">
        <v>21</v>
      </c>
      <c r="D332" s="33" t="s">
        <v>7</v>
      </c>
      <c r="E332" s="12" t="s">
        <v>303</v>
      </c>
      <c r="F332" s="13"/>
      <c r="G332" s="17">
        <f>G333</f>
        <v>58.2</v>
      </c>
      <c r="H332" s="17">
        <f>H333</f>
        <v>150</v>
      </c>
      <c r="I332" s="17">
        <f>I333</f>
        <v>0</v>
      </c>
    </row>
    <row r="333" spans="1:9" ht="18" customHeight="1" x14ac:dyDescent="0.25">
      <c r="A333" s="58" t="s">
        <v>305</v>
      </c>
      <c r="B333" s="85">
        <v>700</v>
      </c>
      <c r="C333" s="33" t="s">
        <v>21</v>
      </c>
      <c r="D333" s="33" t="s">
        <v>7</v>
      </c>
      <c r="E333" s="12" t="s">
        <v>304</v>
      </c>
      <c r="F333" s="13"/>
      <c r="G333" s="17">
        <f>G334+G336</f>
        <v>58.2</v>
      </c>
      <c r="H333" s="17">
        <f>H334+H336</f>
        <v>150</v>
      </c>
      <c r="I333" s="17">
        <f>I334+I336</f>
        <v>0</v>
      </c>
    </row>
    <row r="334" spans="1:9" ht="42.75" customHeight="1" x14ac:dyDescent="0.25">
      <c r="A334" s="80" t="s">
        <v>306</v>
      </c>
      <c r="B334" s="85">
        <v>700</v>
      </c>
      <c r="C334" s="33" t="s">
        <v>21</v>
      </c>
      <c r="D334" s="33" t="s">
        <v>7</v>
      </c>
      <c r="E334" s="12" t="s">
        <v>308</v>
      </c>
      <c r="F334" s="13"/>
      <c r="G334" s="17">
        <f>G335</f>
        <v>0</v>
      </c>
      <c r="H334" s="17">
        <f>H335</f>
        <v>100</v>
      </c>
      <c r="I334" s="17">
        <f>I335</f>
        <v>0</v>
      </c>
    </row>
    <row r="335" spans="1:9" ht="31.5" customHeight="1" x14ac:dyDescent="0.25">
      <c r="A335" s="56" t="s">
        <v>62</v>
      </c>
      <c r="B335" s="85">
        <v>700</v>
      </c>
      <c r="C335" s="33" t="s">
        <v>21</v>
      </c>
      <c r="D335" s="33" t="s">
        <v>7</v>
      </c>
      <c r="E335" s="12" t="s">
        <v>308</v>
      </c>
      <c r="F335" s="13" t="s">
        <v>61</v>
      </c>
      <c r="G335" s="17">
        <v>0</v>
      </c>
      <c r="H335" s="17">
        <v>100</v>
      </c>
      <c r="I335" s="17">
        <v>0</v>
      </c>
    </row>
    <row r="336" spans="1:9" ht="41.25" customHeight="1" x14ac:dyDescent="0.25">
      <c r="A336" s="80" t="s">
        <v>307</v>
      </c>
      <c r="B336" s="85">
        <v>700</v>
      </c>
      <c r="C336" s="33" t="s">
        <v>21</v>
      </c>
      <c r="D336" s="33" t="s">
        <v>7</v>
      </c>
      <c r="E336" s="12" t="s">
        <v>326</v>
      </c>
      <c r="F336" s="13"/>
      <c r="G336" s="17">
        <f>G337</f>
        <v>58.2</v>
      </c>
      <c r="H336" s="17">
        <f>H337</f>
        <v>50</v>
      </c>
      <c r="I336" s="17">
        <f>I337</f>
        <v>0</v>
      </c>
    </row>
    <row r="337" spans="1:9" ht="27" customHeight="1" x14ac:dyDescent="0.25">
      <c r="A337" s="56" t="s">
        <v>62</v>
      </c>
      <c r="B337" s="85">
        <v>700</v>
      </c>
      <c r="C337" s="33" t="s">
        <v>21</v>
      </c>
      <c r="D337" s="33" t="s">
        <v>7</v>
      </c>
      <c r="E337" s="12" t="s">
        <v>326</v>
      </c>
      <c r="F337" s="13" t="s">
        <v>61</v>
      </c>
      <c r="G337" s="17">
        <f>140-81.8</f>
        <v>58.2</v>
      </c>
      <c r="H337" s="17">
        <v>50</v>
      </c>
      <c r="I337" s="17">
        <v>0</v>
      </c>
    </row>
    <row r="338" spans="1:9" ht="17.25" customHeight="1" x14ac:dyDescent="0.25">
      <c r="A338" s="56" t="s">
        <v>469</v>
      </c>
      <c r="B338" s="85">
        <v>700</v>
      </c>
      <c r="C338" s="33" t="s">
        <v>21</v>
      </c>
      <c r="D338" s="33" t="s">
        <v>7</v>
      </c>
      <c r="E338" s="12" t="s">
        <v>254</v>
      </c>
      <c r="F338" s="13"/>
      <c r="G338" s="17">
        <f t="shared" ref="G338:I340" si="32">G339</f>
        <v>15</v>
      </c>
      <c r="H338" s="17">
        <f t="shared" si="32"/>
        <v>15</v>
      </c>
      <c r="I338" s="17">
        <f t="shared" si="32"/>
        <v>0</v>
      </c>
    </row>
    <row r="339" spans="1:9" ht="33.75" customHeight="1" x14ac:dyDescent="0.25">
      <c r="A339" s="56" t="s">
        <v>253</v>
      </c>
      <c r="B339" s="85">
        <v>700</v>
      </c>
      <c r="C339" s="33" t="s">
        <v>21</v>
      </c>
      <c r="D339" s="33" t="s">
        <v>7</v>
      </c>
      <c r="E339" s="12" t="s">
        <v>256</v>
      </c>
      <c r="F339" s="30"/>
      <c r="G339" s="17">
        <f t="shared" si="32"/>
        <v>15</v>
      </c>
      <c r="H339" s="17">
        <f t="shared" si="32"/>
        <v>15</v>
      </c>
      <c r="I339" s="17">
        <f t="shared" si="32"/>
        <v>0</v>
      </c>
    </row>
    <row r="340" spans="1:9" ht="36" customHeight="1" x14ac:dyDescent="0.25">
      <c r="A340" s="56" t="s">
        <v>468</v>
      </c>
      <c r="B340" s="85">
        <v>700</v>
      </c>
      <c r="C340" s="33" t="s">
        <v>21</v>
      </c>
      <c r="D340" s="33" t="s">
        <v>7</v>
      </c>
      <c r="E340" s="12" t="s">
        <v>255</v>
      </c>
      <c r="F340" s="30"/>
      <c r="G340" s="17">
        <f t="shared" si="32"/>
        <v>15</v>
      </c>
      <c r="H340" s="17">
        <f t="shared" si="32"/>
        <v>15</v>
      </c>
      <c r="I340" s="17">
        <f t="shared" si="32"/>
        <v>0</v>
      </c>
    </row>
    <row r="341" spans="1:9" ht="17.25" customHeight="1" x14ac:dyDescent="0.25">
      <c r="A341" s="63" t="s">
        <v>77</v>
      </c>
      <c r="B341" s="85">
        <v>700</v>
      </c>
      <c r="C341" s="33" t="s">
        <v>21</v>
      </c>
      <c r="D341" s="33" t="s">
        <v>7</v>
      </c>
      <c r="E341" s="12" t="s">
        <v>255</v>
      </c>
      <c r="F341" s="33">
        <v>610</v>
      </c>
      <c r="G341" s="17">
        <v>15</v>
      </c>
      <c r="H341" s="17">
        <v>15</v>
      </c>
      <c r="I341" s="17"/>
    </row>
    <row r="342" spans="1:9" ht="16.5" x14ac:dyDescent="0.25">
      <c r="A342" s="73" t="s">
        <v>29</v>
      </c>
      <c r="B342" s="18">
        <v>700</v>
      </c>
      <c r="C342" s="24" t="s">
        <v>28</v>
      </c>
      <c r="D342" s="24"/>
      <c r="E342" s="45"/>
      <c r="F342" s="25"/>
      <c r="G342" s="31">
        <f>G343+G349+G369</f>
        <v>15063.7</v>
      </c>
      <c r="H342" s="31">
        <f>H343+H349+H369</f>
        <v>15706.5</v>
      </c>
      <c r="I342" s="31">
        <f>I343+I349+I369</f>
        <v>15807.9</v>
      </c>
    </row>
    <row r="343" spans="1:9" ht="16.5" x14ac:dyDescent="0.25">
      <c r="A343" s="28" t="s">
        <v>32</v>
      </c>
      <c r="B343" s="24" t="s">
        <v>5</v>
      </c>
      <c r="C343" s="24" t="s">
        <v>28</v>
      </c>
      <c r="D343" s="24" t="s">
        <v>7</v>
      </c>
      <c r="E343" s="24"/>
      <c r="F343" s="33"/>
      <c r="G343" s="31">
        <f t="shared" ref="G343:I347" si="33">G344</f>
        <v>1782.5</v>
      </c>
      <c r="H343" s="31">
        <f t="shared" si="33"/>
        <v>1674.4</v>
      </c>
      <c r="I343" s="31">
        <f t="shared" si="33"/>
        <v>1674.4</v>
      </c>
    </row>
    <row r="344" spans="1:9" ht="26.25" x14ac:dyDescent="0.25">
      <c r="A344" s="32" t="s">
        <v>438</v>
      </c>
      <c r="B344" s="33" t="s">
        <v>5</v>
      </c>
      <c r="C344" s="33" t="s">
        <v>28</v>
      </c>
      <c r="D344" s="33" t="s">
        <v>7</v>
      </c>
      <c r="E344" s="33" t="s">
        <v>139</v>
      </c>
      <c r="F344" s="33"/>
      <c r="G344" s="17">
        <f t="shared" si="33"/>
        <v>1782.5</v>
      </c>
      <c r="H344" s="17">
        <f t="shared" si="33"/>
        <v>1674.4</v>
      </c>
      <c r="I344" s="17">
        <f t="shared" si="33"/>
        <v>1674.4</v>
      </c>
    </row>
    <row r="345" spans="1:9" ht="26.25" x14ac:dyDescent="0.25">
      <c r="A345" s="32" t="s">
        <v>119</v>
      </c>
      <c r="B345" s="33" t="s">
        <v>5</v>
      </c>
      <c r="C345" s="33" t="s">
        <v>28</v>
      </c>
      <c r="D345" s="33" t="s">
        <v>7</v>
      </c>
      <c r="E345" s="33" t="s">
        <v>178</v>
      </c>
      <c r="F345" s="33"/>
      <c r="G345" s="17">
        <f t="shared" si="33"/>
        <v>1782.5</v>
      </c>
      <c r="H345" s="17">
        <f t="shared" si="33"/>
        <v>1674.4</v>
      </c>
      <c r="I345" s="17">
        <f t="shared" si="33"/>
        <v>1674.4</v>
      </c>
    </row>
    <row r="346" spans="1:9" ht="26.25" x14ac:dyDescent="0.25">
      <c r="A346" s="32" t="s">
        <v>177</v>
      </c>
      <c r="B346" s="33" t="s">
        <v>5</v>
      </c>
      <c r="C346" s="33" t="s">
        <v>28</v>
      </c>
      <c r="D346" s="33" t="s">
        <v>7</v>
      </c>
      <c r="E346" s="33" t="s">
        <v>262</v>
      </c>
      <c r="F346" s="33"/>
      <c r="G346" s="17">
        <f t="shared" si="33"/>
        <v>1782.5</v>
      </c>
      <c r="H346" s="17">
        <f t="shared" si="33"/>
        <v>1674.4</v>
      </c>
      <c r="I346" s="17">
        <f t="shared" si="33"/>
        <v>1674.4</v>
      </c>
    </row>
    <row r="347" spans="1:9" ht="26.25" x14ac:dyDescent="0.25">
      <c r="A347" s="56" t="s">
        <v>74</v>
      </c>
      <c r="B347" s="33" t="s">
        <v>5</v>
      </c>
      <c r="C347" s="33" t="s">
        <v>28</v>
      </c>
      <c r="D347" s="33" t="s">
        <v>7</v>
      </c>
      <c r="E347" s="33" t="s">
        <v>179</v>
      </c>
      <c r="F347" s="33"/>
      <c r="G347" s="17">
        <f t="shared" si="33"/>
        <v>1782.5</v>
      </c>
      <c r="H347" s="17">
        <f t="shared" si="33"/>
        <v>1674.4</v>
      </c>
      <c r="I347" s="17">
        <f t="shared" si="33"/>
        <v>1674.4</v>
      </c>
    </row>
    <row r="348" spans="1:9" ht="16.5" x14ac:dyDescent="0.25">
      <c r="A348" s="86" t="s">
        <v>75</v>
      </c>
      <c r="B348" s="33" t="s">
        <v>5</v>
      </c>
      <c r="C348" s="33" t="s">
        <v>28</v>
      </c>
      <c r="D348" s="33" t="s">
        <v>7</v>
      </c>
      <c r="E348" s="33" t="s">
        <v>179</v>
      </c>
      <c r="F348" s="33" t="s">
        <v>76</v>
      </c>
      <c r="G348" s="17">
        <f>1674.4+108.1</f>
        <v>1782.5</v>
      </c>
      <c r="H348" s="17">
        <v>1674.4</v>
      </c>
      <c r="I348" s="17">
        <v>1674.4</v>
      </c>
    </row>
    <row r="349" spans="1:9" ht="16.5" x14ac:dyDescent="0.25">
      <c r="A349" s="73" t="s">
        <v>38</v>
      </c>
      <c r="B349" s="18">
        <v>700</v>
      </c>
      <c r="C349" s="24" t="s">
        <v>28</v>
      </c>
      <c r="D349" s="24" t="s">
        <v>12</v>
      </c>
      <c r="E349" s="45"/>
      <c r="F349" s="25"/>
      <c r="G349" s="31">
        <f>G350+G357</f>
        <v>13251.2</v>
      </c>
      <c r="H349" s="31">
        <f>H350+H357</f>
        <v>14002.1</v>
      </c>
      <c r="I349" s="31">
        <f>I350+I357</f>
        <v>14103.5</v>
      </c>
    </row>
    <row r="350" spans="1:9" ht="26.25" x14ac:dyDescent="0.25">
      <c r="A350" s="32" t="s">
        <v>467</v>
      </c>
      <c r="B350" s="36">
        <v>700</v>
      </c>
      <c r="C350" s="33" t="s">
        <v>28</v>
      </c>
      <c r="D350" s="33" t="s">
        <v>12</v>
      </c>
      <c r="E350" s="33" t="s">
        <v>152</v>
      </c>
      <c r="F350" s="25"/>
      <c r="G350" s="17">
        <f>G353+G355</f>
        <v>6534</v>
      </c>
      <c r="H350" s="17">
        <f>H353+H355</f>
        <v>5611.6</v>
      </c>
      <c r="I350" s="17">
        <f>I353+I355</f>
        <v>5713</v>
      </c>
    </row>
    <row r="351" spans="1:9" ht="39" x14ac:dyDescent="0.25">
      <c r="A351" s="32" t="s">
        <v>466</v>
      </c>
      <c r="B351" s="36">
        <v>700</v>
      </c>
      <c r="C351" s="33" t="s">
        <v>28</v>
      </c>
      <c r="D351" s="33" t="s">
        <v>12</v>
      </c>
      <c r="E351" s="33" t="s">
        <v>407</v>
      </c>
      <c r="F351" s="25"/>
      <c r="G351" s="17">
        <f>G350</f>
        <v>6534</v>
      </c>
      <c r="H351" s="17">
        <f>H350</f>
        <v>5611.6</v>
      </c>
      <c r="I351" s="17">
        <f>I350</f>
        <v>5713</v>
      </c>
    </row>
    <row r="352" spans="1:9" ht="39" x14ac:dyDescent="0.25">
      <c r="A352" s="32" t="s">
        <v>124</v>
      </c>
      <c r="B352" s="36">
        <v>700</v>
      </c>
      <c r="C352" s="33" t="s">
        <v>28</v>
      </c>
      <c r="D352" s="33" t="s">
        <v>12</v>
      </c>
      <c r="E352" s="33" t="s">
        <v>408</v>
      </c>
      <c r="F352" s="25"/>
      <c r="G352" s="17">
        <f>G353+G355</f>
        <v>6534</v>
      </c>
      <c r="H352" s="17">
        <f>H353+H355</f>
        <v>5611.6</v>
      </c>
      <c r="I352" s="17">
        <f>I353+I355</f>
        <v>5713</v>
      </c>
    </row>
    <row r="353" spans="1:9" ht="38.25" x14ac:dyDescent="0.25">
      <c r="A353" s="63" t="s">
        <v>349</v>
      </c>
      <c r="B353" s="36">
        <v>700</v>
      </c>
      <c r="C353" s="33" t="s">
        <v>28</v>
      </c>
      <c r="D353" s="33" t="s">
        <v>12</v>
      </c>
      <c r="E353" s="33" t="s">
        <v>409</v>
      </c>
      <c r="F353" s="13"/>
      <c r="G353" s="17">
        <f>G354</f>
        <v>5297.5</v>
      </c>
      <c r="H353" s="17">
        <f>H354</f>
        <v>4228.5</v>
      </c>
      <c r="I353" s="17">
        <f>I354</f>
        <v>4259.6000000000004</v>
      </c>
    </row>
    <row r="354" spans="1:9" ht="16.5" x14ac:dyDescent="0.25">
      <c r="A354" s="86" t="s">
        <v>123</v>
      </c>
      <c r="B354" s="36">
        <v>700</v>
      </c>
      <c r="C354" s="33" t="s">
        <v>28</v>
      </c>
      <c r="D354" s="33" t="s">
        <v>12</v>
      </c>
      <c r="E354" s="33" t="s">
        <v>409</v>
      </c>
      <c r="F354" s="13" t="s">
        <v>122</v>
      </c>
      <c r="G354" s="17">
        <v>5297.5</v>
      </c>
      <c r="H354" s="17">
        <v>4228.5</v>
      </c>
      <c r="I354" s="17">
        <v>4259.6000000000004</v>
      </c>
    </row>
    <row r="355" spans="1:9" ht="38.25" x14ac:dyDescent="0.25">
      <c r="A355" s="63" t="s">
        <v>124</v>
      </c>
      <c r="B355" s="36">
        <v>700</v>
      </c>
      <c r="C355" s="33" t="s">
        <v>28</v>
      </c>
      <c r="D355" s="33" t="s">
        <v>12</v>
      </c>
      <c r="E355" s="33" t="s">
        <v>410</v>
      </c>
      <c r="F355" s="13"/>
      <c r="G355" s="17">
        <f>G356</f>
        <v>1236.5</v>
      </c>
      <c r="H355" s="17">
        <f>H356</f>
        <v>1383.1</v>
      </c>
      <c r="I355" s="17">
        <f>I356</f>
        <v>1453.4</v>
      </c>
    </row>
    <row r="356" spans="1:9" ht="16.5" x14ac:dyDescent="0.25">
      <c r="A356" s="86" t="s">
        <v>123</v>
      </c>
      <c r="B356" s="36">
        <v>700</v>
      </c>
      <c r="C356" s="33" t="s">
        <v>28</v>
      </c>
      <c r="D356" s="33" t="s">
        <v>12</v>
      </c>
      <c r="E356" s="33" t="s">
        <v>410</v>
      </c>
      <c r="F356" s="13" t="s">
        <v>122</v>
      </c>
      <c r="G356" s="17">
        <v>1236.5</v>
      </c>
      <c r="H356" s="17">
        <v>1383.1</v>
      </c>
      <c r="I356" s="17">
        <v>1453.4</v>
      </c>
    </row>
    <row r="357" spans="1:9" ht="25.5" x14ac:dyDescent="0.25">
      <c r="A357" s="93" t="s">
        <v>464</v>
      </c>
      <c r="B357" s="36">
        <v>700</v>
      </c>
      <c r="C357" s="33" t="s">
        <v>28</v>
      </c>
      <c r="D357" s="33" t="s">
        <v>12</v>
      </c>
      <c r="E357" s="33" t="s">
        <v>181</v>
      </c>
      <c r="F357" s="13"/>
      <c r="G357" s="43">
        <f>G362+G358</f>
        <v>6717.2</v>
      </c>
      <c r="H357" s="43">
        <f>H362+H358</f>
        <v>8390.5</v>
      </c>
      <c r="I357" s="43">
        <f>I362+I358</f>
        <v>8390.5</v>
      </c>
    </row>
    <row r="358" spans="1:9" ht="26.25" x14ac:dyDescent="0.25">
      <c r="A358" s="32" t="s">
        <v>84</v>
      </c>
      <c r="B358" s="36">
        <v>700</v>
      </c>
      <c r="C358" s="33" t="s">
        <v>28</v>
      </c>
      <c r="D358" s="33" t="s">
        <v>12</v>
      </c>
      <c r="E358" s="33" t="s">
        <v>180</v>
      </c>
      <c r="F358" s="13"/>
      <c r="G358" s="43">
        <f t="shared" ref="G358:I360" si="34">G359</f>
        <v>14.7</v>
      </c>
      <c r="H358" s="43">
        <f t="shared" si="34"/>
        <v>0</v>
      </c>
      <c r="I358" s="43">
        <f t="shared" si="34"/>
        <v>0</v>
      </c>
    </row>
    <row r="359" spans="1:9" ht="16.5" x14ac:dyDescent="0.25">
      <c r="A359" s="32" t="s">
        <v>182</v>
      </c>
      <c r="B359" s="36">
        <v>700</v>
      </c>
      <c r="C359" s="33" t="s">
        <v>28</v>
      </c>
      <c r="D359" s="33" t="s">
        <v>12</v>
      </c>
      <c r="E359" s="33" t="s">
        <v>248</v>
      </c>
      <c r="F359" s="13"/>
      <c r="G359" s="43">
        <f t="shared" si="34"/>
        <v>14.7</v>
      </c>
      <c r="H359" s="43">
        <f t="shared" si="34"/>
        <v>0</v>
      </c>
      <c r="I359" s="43">
        <f t="shared" si="34"/>
        <v>0</v>
      </c>
    </row>
    <row r="360" spans="1:9" ht="38.25" x14ac:dyDescent="0.25">
      <c r="A360" s="63" t="s">
        <v>378</v>
      </c>
      <c r="B360" s="36">
        <v>700</v>
      </c>
      <c r="C360" s="33" t="s">
        <v>28</v>
      </c>
      <c r="D360" s="33" t="s">
        <v>12</v>
      </c>
      <c r="E360" s="33" t="s">
        <v>196</v>
      </c>
      <c r="F360" s="13"/>
      <c r="G360" s="43">
        <f t="shared" si="34"/>
        <v>14.7</v>
      </c>
      <c r="H360" s="43">
        <f t="shared" si="34"/>
        <v>0</v>
      </c>
      <c r="I360" s="43">
        <f t="shared" si="34"/>
        <v>0</v>
      </c>
    </row>
    <row r="361" spans="1:9" ht="16.5" x14ac:dyDescent="0.25">
      <c r="A361" s="63" t="s">
        <v>75</v>
      </c>
      <c r="B361" s="36">
        <v>700</v>
      </c>
      <c r="C361" s="33" t="s">
        <v>28</v>
      </c>
      <c r="D361" s="33" t="s">
        <v>12</v>
      </c>
      <c r="E361" s="33" t="s">
        <v>196</v>
      </c>
      <c r="F361" s="13" t="s">
        <v>76</v>
      </c>
      <c r="G361" s="16">
        <v>14.7</v>
      </c>
      <c r="H361" s="16">
        <v>0</v>
      </c>
      <c r="I361" s="16">
        <v>0</v>
      </c>
    </row>
    <row r="362" spans="1:9" ht="26.25" x14ac:dyDescent="0.25">
      <c r="A362" s="32" t="s">
        <v>98</v>
      </c>
      <c r="B362" s="36">
        <v>700</v>
      </c>
      <c r="C362" s="33" t="s">
        <v>28</v>
      </c>
      <c r="D362" s="33" t="s">
        <v>12</v>
      </c>
      <c r="E362" s="33" t="s">
        <v>211</v>
      </c>
      <c r="F362" s="13"/>
      <c r="G362" s="43">
        <f>G364+G366</f>
        <v>6702.5</v>
      </c>
      <c r="H362" s="43">
        <f>H364+H366</f>
        <v>8390.5</v>
      </c>
      <c r="I362" s="43">
        <f>I364+I366</f>
        <v>8390.5</v>
      </c>
    </row>
    <row r="363" spans="1:9" ht="16.5" x14ac:dyDescent="0.25">
      <c r="A363" s="32" t="s">
        <v>213</v>
      </c>
      <c r="B363" s="36">
        <v>700</v>
      </c>
      <c r="C363" s="33" t="s">
        <v>28</v>
      </c>
      <c r="D363" s="33" t="s">
        <v>12</v>
      </c>
      <c r="E363" s="33" t="s">
        <v>212</v>
      </c>
      <c r="F363" s="13"/>
      <c r="G363" s="43">
        <f>G364+G366</f>
        <v>6702.5</v>
      </c>
      <c r="H363" s="43">
        <f>H364+H366</f>
        <v>8390.5</v>
      </c>
      <c r="I363" s="43">
        <f>I364+I366</f>
        <v>8390.5</v>
      </c>
    </row>
    <row r="364" spans="1:9" ht="38.25" x14ac:dyDescent="0.25">
      <c r="A364" s="63" t="s">
        <v>99</v>
      </c>
      <c r="B364" s="36">
        <v>700</v>
      </c>
      <c r="C364" s="33" t="s">
        <v>28</v>
      </c>
      <c r="D364" s="33" t="s">
        <v>12</v>
      </c>
      <c r="E364" s="33" t="s">
        <v>222</v>
      </c>
      <c r="F364" s="13"/>
      <c r="G364" s="43">
        <f>G365</f>
        <v>464.70000000000005</v>
      </c>
      <c r="H364" s="43">
        <f>H365</f>
        <v>684.7</v>
      </c>
      <c r="I364" s="43">
        <f>I365</f>
        <v>684.7</v>
      </c>
    </row>
    <row r="365" spans="1:9" ht="16.5" x14ac:dyDescent="0.25">
      <c r="A365" s="58" t="s">
        <v>75</v>
      </c>
      <c r="B365" s="36">
        <v>700</v>
      </c>
      <c r="C365" s="33" t="s">
        <v>28</v>
      </c>
      <c r="D365" s="33" t="s">
        <v>12</v>
      </c>
      <c r="E365" s="33" t="s">
        <v>222</v>
      </c>
      <c r="F365" s="13" t="s">
        <v>76</v>
      </c>
      <c r="G365" s="43">
        <f>584.7-120</f>
        <v>464.70000000000005</v>
      </c>
      <c r="H365" s="17">
        <v>684.7</v>
      </c>
      <c r="I365" s="17">
        <v>684.7</v>
      </c>
    </row>
    <row r="366" spans="1:9" ht="25.5" x14ac:dyDescent="0.25">
      <c r="A366" s="58" t="s">
        <v>100</v>
      </c>
      <c r="B366" s="36">
        <v>700</v>
      </c>
      <c r="C366" s="33" t="s">
        <v>28</v>
      </c>
      <c r="D366" s="33" t="s">
        <v>12</v>
      </c>
      <c r="E366" s="33" t="s">
        <v>223</v>
      </c>
      <c r="F366" s="13"/>
      <c r="G366" s="17">
        <f>G367+G368</f>
        <v>6237.8</v>
      </c>
      <c r="H366" s="17">
        <f>H367+H368</f>
        <v>7705.7999999999993</v>
      </c>
      <c r="I366" s="17">
        <f>I367+I368</f>
        <v>7705.7999999999993</v>
      </c>
    </row>
    <row r="367" spans="1:9" ht="16.5" x14ac:dyDescent="0.25">
      <c r="A367" s="58" t="s">
        <v>75</v>
      </c>
      <c r="B367" s="36">
        <v>700</v>
      </c>
      <c r="C367" s="33" t="s">
        <v>28</v>
      </c>
      <c r="D367" s="33" t="s">
        <v>12</v>
      </c>
      <c r="E367" s="33" t="s">
        <v>223</v>
      </c>
      <c r="F367" s="13" t="s">
        <v>76</v>
      </c>
      <c r="G367" s="17">
        <v>3752.9</v>
      </c>
      <c r="H367" s="17">
        <v>4502.8999999999996</v>
      </c>
      <c r="I367" s="17">
        <v>4502.8999999999996</v>
      </c>
    </row>
    <row r="368" spans="1:9" ht="26.25" x14ac:dyDescent="0.25">
      <c r="A368" s="62" t="s">
        <v>90</v>
      </c>
      <c r="B368" s="36">
        <v>700</v>
      </c>
      <c r="C368" s="33" t="s">
        <v>28</v>
      </c>
      <c r="D368" s="33" t="s">
        <v>12</v>
      </c>
      <c r="E368" s="33" t="s">
        <v>223</v>
      </c>
      <c r="F368" s="13" t="s">
        <v>89</v>
      </c>
      <c r="G368" s="17">
        <f>2852.9-368</f>
        <v>2484.9</v>
      </c>
      <c r="H368" s="17">
        <v>3202.9</v>
      </c>
      <c r="I368" s="17">
        <v>3202.9</v>
      </c>
    </row>
    <row r="369" spans="1:9" ht="16.5" x14ac:dyDescent="0.25">
      <c r="A369" s="87" t="s">
        <v>30</v>
      </c>
      <c r="B369" s="24" t="s">
        <v>5</v>
      </c>
      <c r="C369" s="24" t="s">
        <v>28</v>
      </c>
      <c r="D369" s="24" t="s">
        <v>24</v>
      </c>
      <c r="E369" s="24"/>
      <c r="F369" s="25"/>
      <c r="G369" s="31">
        <f t="shared" ref="G369:I373" si="35">G370</f>
        <v>30</v>
      </c>
      <c r="H369" s="31">
        <f t="shared" si="35"/>
        <v>30</v>
      </c>
      <c r="I369" s="31">
        <f t="shared" si="35"/>
        <v>30</v>
      </c>
    </row>
    <row r="370" spans="1:9" ht="26.25" x14ac:dyDescent="0.25">
      <c r="A370" s="32" t="s">
        <v>465</v>
      </c>
      <c r="B370" s="33" t="s">
        <v>5</v>
      </c>
      <c r="C370" s="33" t="s">
        <v>28</v>
      </c>
      <c r="D370" s="33" t="s">
        <v>24</v>
      </c>
      <c r="E370" s="33" t="s">
        <v>328</v>
      </c>
      <c r="F370" s="13"/>
      <c r="G370" s="17">
        <f t="shared" si="35"/>
        <v>30</v>
      </c>
      <c r="H370" s="17">
        <f t="shared" si="35"/>
        <v>30</v>
      </c>
      <c r="I370" s="17">
        <f t="shared" si="35"/>
        <v>30</v>
      </c>
    </row>
    <row r="371" spans="1:9" ht="25.5" x14ac:dyDescent="0.25">
      <c r="A371" s="58" t="s">
        <v>338</v>
      </c>
      <c r="B371" s="33" t="s">
        <v>5</v>
      </c>
      <c r="C371" s="33" t="s">
        <v>28</v>
      </c>
      <c r="D371" s="33" t="s">
        <v>24</v>
      </c>
      <c r="E371" s="33" t="s">
        <v>334</v>
      </c>
      <c r="F371" s="13"/>
      <c r="G371" s="17">
        <f t="shared" si="35"/>
        <v>30</v>
      </c>
      <c r="H371" s="17">
        <f t="shared" si="35"/>
        <v>30</v>
      </c>
      <c r="I371" s="17">
        <f t="shared" si="35"/>
        <v>30</v>
      </c>
    </row>
    <row r="372" spans="1:9" ht="22.5" customHeight="1" x14ac:dyDescent="0.25">
      <c r="A372" s="58" t="s">
        <v>337</v>
      </c>
      <c r="B372" s="33" t="s">
        <v>5</v>
      </c>
      <c r="C372" s="33" t="s">
        <v>28</v>
      </c>
      <c r="D372" s="33" t="s">
        <v>24</v>
      </c>
      <c r="E372" s="33" t="s">
        <v>335</v>
      </c>
      <c r="F372" s="13"/>
      <c r="G372" s="17">
        <f t="shared" si="35"/>
        <v>30</v>
      </c>
      <c r="H372" s="17">
        <f t="shared" si="35"/>
        <v>30</v>
      </c>
      <c r="I372" s="17">
        <f t="shared" si="35"/>
        <v>30</v>
      </c>
    </row>
    <row r="373" spans="1:9" ht="28.5" customHeight="1" x14ac:dyDescent="0.25">
      <c r="A373" s="58" t="s">
        <v>339</v>
      </c>
      <c r="B373" s="33" t="s">
        <v>5</v>
      </c>
      <c r="C373" s="33" t="s">
        <v>28</v>
      </c>
      <c r="D373" s="33" t="s">
        <v>24</v>
      </c>
      <c r="E373" s="33" t="s">
        <v>336</v>
      </c>
      <c r="F373" s="13"/>
      <c r="G373" s="17">
        <f t="shared" si="35"/>
        <v>30</v>
      </c>
      <c r="H373" s="17">
        <f t="shared" si="35"/>
        <v>30</v>
      </c>
      <c r="I373" s="17">
        <f t="shared" si="35"/>
        <v>30</v>
      </c>
    </row>
    <row r="374" spans="1:9" ht="25.5" x14ac:dyDescent="0.25">
      <c r="A374" s="58" t="s">
        <v>62</v>
      </c>
      <c r="B374" s="33" t="s">
        <v>5</v>
      </c>
      <c r="C374" s="33" t="s">
        <v>28</v>
      </c>
      <c r="D374" s="33" t="s">
        <v>24</v>
      </c>
      <c r="E374" s="33" t="s">
        <v>336</v>
      </c>
      <c r="F374" s="13" t="s">
        <v>61</v>
      </c>
      <c r="G374" s="17">
        <v>30</v>
      </c>
      <c r="H374" s="17">
        <v>30</v>
      </c>
      <c r="I374" s="17">
        <v>30</v>
      </c>
    </row>
    <row r="375" spans="1:9" ht="16.5" x14ac:dyDescent="0.25">
      <c r="A375" s="38" t="s">
        <v>44</v>
      </c>
      <c r="B375" s="24" t="s">
        <v>5</v>
      </c>
      <c r="C375" s="47" t="s">
        <v>14</v>
      </c>
      <c r="D375" s="39"/>
      <c r="E375" s="39"/>
      <c r="F375" s="39"/>
      <c r="G375" s="34">
        <f t="shared" ref="G375:I377" si="36">G376</f>
        <v>366.2</v>
      </c>
      <c r="H375" s="34">
        <f t="shared" si="36"/>
        <v>366.2</v>
      </c>
      <c r="I375" s="34">
        <f t="shared" si="36"/>
        <v>366.2</v>
      </c>
    </row>
    <row r="376" spans="1:9" ht="16.5" x14ac:dyDescent="0.25">
      <c r="A376" s="40" t="s">
        <v>45</v>
      </c>
      <c r="B376" s="33" t="s">
        <v>5</v>
      </c>
      <c r="C376" s="13" t="s">
        <v>14</v>
      </c>
      <c r="D376" s="39" t="s">
        <v>7</v>
      </c>
      <c r="E376" s="39"/>
      <c r="F376" s="39"/>
      <c r="G376" s="46">
        <f t="shared" si="36"/>
        <v>366.2</v>
      </c>
      <c r="H376" s="46">
        <f t="shared" si="36"/>
        <v>366.2</v>
      </c>
      <c r="I376" s="46">
        <f t="shared" si="36"/>
        <v>366.2</v>
      </c>
    </row>
    <row r="377" spans="1:9" ht="26.25" x14ac:dyDescent="0.25">
      <c r="A377" s="32" t="s">
        <v>464</v>
      </c>
      <c r="B377" s="33" t="s">
        <v>5</v>
      </c>
      <c r="C377" s="13" t="s">
        <v>14</v>
      </c>
      <c r="D377" s="39" t="s">
        <v>7</v>
      </c>
      <c r="E377" s="39" t="s">
        <v>181</v>
      </c>
      <c r="F377" s="39"/>
      <c r="G377" s="46">
        <f t="shared" si="36"/>
        <v>366.2</v>
      </c>
      <c r="H377" s="46">
        <f t="shared" si="36"/>
        <v>366.2</v>
      </c>
      <c r="I377" s="46">
        <f t="shared" si="36"/>
        <v>366.2</v>
      </c>
    </row>
    <row r="378" spans="1:9" ht="25.5" x14ac:dyDescent="0.25">
      <c r="A378" s="72" t="s">
        <v>101</v>
      </c>
      <c r="B378" s="33" t="s">
        <v>5</v>
      </c>
      <c r="C378" s="13" t="s">
        <v>14</v>
      </c>
      <c r="D378" s="39" t="s">
        <v>7</v>
      </c>
      <c r="E378" s="39" t="s">
        <v>214</v>
      </c>
      <c r="F378" s="39"/>
      <c r="G378" s="46">
        <f>G379+G384</f>
        <v>366.2</v>
      </c>
      <c r="H378" s="46">
        <f>H379+H384</f>
        <v>366.2</v>
      </c>
      <c r="I378" s="46">
        <f>I379+I384</f>
        <v>366.2</v>
      </c>
    </row>
    <row r="379" spans="1:9" ht="25.5" x14ac:dyDescent="0.25">
      <c r="A379" s="72" t="s">
        <v>216</v>
      </c>
      <c r="B379" s="33" t="s">
        <v>5</v>
      </c>
      <c r="C379" s="13" t="s">
        <v>14</v>
      </c>
      <c r="D379" s="39" t="s">
        <v>7</v>
      </c>
      <c r="E379" s="39" t="s">
        <v>215</v>
      </c>
      <c r="F379" s="39"/>
      <c r="G379" s="46">
        <f t="shared" ref="G379:I382" si="37">G380</f>
        <v>324.2</v>
      </c>
      <c r="H379" s="46">
        <f t="shared" si="37"/>
        <v>324.2</v>
      </c>
      <c r="I379" s="46">
        <f t="shared" si="37"/>
        <v>324.2</v>
      </c>
    </row>
    <row r="380" spans="1:9" ht="25.5" x14ac:dyDescent="0.25">
      <c r="A380" s="71" t="s">
        <v>83</v>
      </c>
      <c r="B380" s="33" t="s">
        <v>5</v>
      </c>
      <c r="C380" s="13" t="s">
        <v>14</v>
      </c>
      <c r="D380" s="39" t="s">
        <v>7</v>
      </c>
      <c r="E380" s="39" t="s">
        <v>217</v>
      </c>
      <c r="F380" s="39"/>
      <c r="G380" s="46">
        <f t="shared" si="37"/>
        <v>324.2</v>
      </c>
      <c r="H380" s="46">
        <f t="shared" si="37"/>
        <v>324.2</v>
      </c>
      <c r="I380" s="46">
        <f t="shared" si="37"/>
        <v>324.2</v>
      </c>
    </row>
    <row r="381" spans="1:9" ht="16.5" x14ac:dyDescent="0.25">
      <c r="A381" s="64" t="s">
        <v>87</v>
      </c>
      <c r="B381" s="33" t="s">
        <v>5</v>
      </c>
      <c r="C381" s="13" t="s">
        <v>14</v>
      </c>
      <c r="D381" s="39" t="s">
        <v>7</v>
      </c>
      <c r="E381" s="39" t="s">
        <v>217</v>
      </c>
      <c r="F381" s="39" t="s">
        <v>85</v>
      </c>
      <c r="G381" s="46">
        <f t="shared" si="37"/>
        <v>324.2</v>
      </c>
      <c r="H381" s="46">
        <f t="shared" si="37"/>
        <v>324.2</v>
      </c>
      <c r="I381" s="46">
        <f t="shared" si="37"/>
        <v>324.2</v>
      </c>
    </row>
    <row r="382" spans="1:9" ht="16.5" x14ac:dyDescent="0.25">
      <c r="A382" s="71" t="s">
        <v>93</v>
      </c>
      <c r="B382" s="33" t="s">
        <v>5</v>
      </c>
      <c r="C382" s="13" t="s">
        <v>14</v>
      </c>
      <c r="D382" s="39" t="s">
        <v>7</v>
      </c>
      <c r="E382" s="39" t="s">
        <v>218</v>
      </c>
      <c r="F382" s="39"/>
      <c r="G382" s="46">
        <f t="shared" si="37"/>
        <v>324.2</v>
      </c>
      <c r="H382" s="46">
        <f t="shared" si="37"/>
        <v>324.2</v>
      </c>
      <c r="I382" s="46">
        <f t="shared" si="37"/>
        <v>324.2</v>
      </c>
    </row>
    <row r="383" spans="1:9" ht="16.5" x14ac:dyDescent="0.25">
      <c r="A383" s="64" t="s">
        <v>87</v>
      </c>
      <c r="B383" s="33" t="s">
        <v>5</v>
      </c>
      <c r="C383" s="13" t="s">
        <v>14</v>
      </c>
      <c r="D383" s="39" t="s">
        <v>7</v>
      </c>
      <c r="E383" s="39" t="s">
        <v>218</v>
      </c>
      <c r="F383" s="39" t="s">
        <v>85</v>
      </c>
      <c r="G383" s="46">
        <v>324.2</v>
      </c>
      <c r="H383" s="46">
        <v>324.2</v>
      </c>
      <c r="I383" s="46">
        <v>324.2</v>
      </c>
    </row>
    <row r="384" spans="1:9" ht="25.5" x14ac:dyDescent="0.25">
      <c r="A384" s="63" t="s">
        <v>219</v>
      </c>
      <c r="B384" s="33" t="s">
        <v>5</v>
      </c>
      <c r="C384" s="13" t="s">
        <v>14</v>
      </c>
      <c r="D384" s="39" t="s">
        <v>7</v>
      </c>
      <c r="E384" s="39" t="s">
        <v>220</v>
      </c>
      <c r="F384" s="39"/>
      <c r="G384" s="46">
        <f t="shared" ref="G384:I385" si="38">G385</f>
        <v>42</v>
      </c>
      <c r="H384" s="46">
        <f t="shared" si="38"/>
        <v>42</v>
      </c>
      <c r="I384" s="46">
        <f t="shared" si="38"/>
        <v>42</v>
      </c>
    </row>
    <row r="385" spans="1:9" ht="51" x14ac:dyDescent="0.25">
      <c r="A385" s="72" t="s">
        <v>463</v>
      </c>
      <c r="B385" s="33" t="s">
        <v>5</v>
      </c>
      <c r="C385" s="13" t="s">
        <v>14</v>
      </c>
      <c r="D385" s="39" t="s">
        <v>7</v>
      </c>
      <c r="E385" s="39" t="s">
        <v>221</v>
      </c>
      <c r="F385" s="39"/>
      <c r="G385" s="46">
        <f t="shared" si="38"/>
        <v>42</v>
      </c>
      <c r="H385" s="46">
        <f t="shared" si="38"/>
        <v>42</v>
      </c>
      <c r="I385" s="46">
        <f t="shared" si="38"/>
        <v>42</v>
      </c>
    </row>
    <row r="386" spans="1:9" ht="25.5" x14ac:dyDescent="0.25">
      <c r="A386" s="58" t="s">
        <v>62</v>
      </c>
      <c r="B386" s="33" t="s">
        <v>5</v>
      </c>
      <c r="C386" s="13" t="s">
        <v>14</v>
      </c>
      <c r="D386" s="39" t="s">
        <v>7</v>
      </c>
      <c r="E386" s="39" t="s">
        <v>221</v>
      </c>
      <c r="F386" s="39" t="s">
        <v>61</v>
      </c>
      <c r="G386" s="46">
        <v>42</v>
      </c>
      <c r="H386" s="46">
        <v>42</v>
      </c>
      <c r="I386" s="46">
        <v>42</v>
      </c>
    </row>
    <row r="387" spans="1:9" ht="16.5" x14ac:dyDescent="0.25">
      <c r="A387" s="58"/>
      <c r="B387" s="33"/>
      <c r="C387" s="13"/>
      <c r="D387" s="39"/>
      <c r="E387" s="33"/>
      <c r="F387" s="13"/>
      <c r="G387" s="46"/>
    </row>
    <row r="388" spans="1:9" ht="21" customHeight="1" x14ac:dyDescent="0.25">
      <c r="A388" s="84" t="s">
        <v>71</v>
      </c>
      <c r="B388" s="18">
        <v>705</v>
      </c>
      <c r="C388" s="24"/>
      <c r="D388" s="24"/>
      <c r="E388" s="45"/>
      <c r="F388" s="13"/>
      <c r="G388" s="31">
        <f t="shared" ref="G388:I389" si="39">G389</f>
        <v>1197.9000000000001</v>
      </c>
      <c r="H388" s="31">
        <f t="shared" si="39"/>
        <v>1150.0999999999999</v>
      </c>
      <c r="I388" s="31">
        <f t="shared" si="39"/>
        <v>1150.0999999999999</v>
      </c>
    </row>
    <row r="389" spans="1:9" ht="16.5" x14ac:dyDescent="0.25">
      <c r="A389" s="28" t="s">
        <v>6</v>
      </c>
      <c r="B389" s="18">
        <v>705</v>
      </c>
      <c r="C389" s="24" t="s">
        <v>7</v>
      </c>
      <c r="D389" s="24"/>
      <c r="E389" s="45"/>
      <c r="F389" s="13"/>
      <c r="G389" s="31">
        <f t="shared" si="39"/>
        <v>1197.9000000000001</v>
      </c>
      <c r="H389" s="31">
        <f t="shared" si="39"/>
        <v>1150.0999999999999</v>
      </c>
      <c r="I389" s="31">
        <f t="shared" si="39"/>
        <v>1150.0999999999999</v>
      </c>
    </row>
    <row r="390" spans="1:9" ht="26.25" x14ac:dyDescent="0.25">
      <c r="A390" s="84" t="s">
        <v>72</v>
      </c>
      <c r="B390" s="18">
        <v>705</v>
      </c>
      <c r="C390" s="24" t="s">
        <v>7</v>
      </c>
      <c r="D390" s="24" t="s">
        <v>24</v>
      </c>
      <c r="E390" s="45"/>
      <c r="F390" s="13"/>
      <c r="G390" s="31">
        <f>G391+G395</f>
        <v>1197.9000000000001</v>
      </c>
      <c r="H390" s="31">
        <f>H391+H395</f>
        <v>1150.0999999999999</v>
      </c>
      <c r="I390" s="31">
        <f>I391+I395</f>
        <v>1150.0999999999999</v>
      </c>
    </row>
    <row r="391" spans="1:9" ht="18.75" customHeight="1" x14ac:dyDescent="0.25">
      <c r="A391" s="62" t="s">
        <v>121</v>
      </c>
      <c r="B391" s="36">
        <v>705</v>
      </c>
      <c r="C391" s="33" t="s">
        <v>7</v>
      </c>
      <c r="D391" s="33" t="s">
        <v>24</v>
      </c>
      <c r="E391" s="44" t="s">
        <v>175</v>
      </c>
      <c r="F391" s="13"/>
      <c r="G391" s="17">
        <f>G392+G393+G394</f>
        <v>699.8</v>
      </c>
      <c r="H391" s="17">
        <f>H392+H393</f>
        <v>699.8</v>
      </c>
      <c r="I391" s="17">
        <f>I392+I393</f>
        <v>699.8</v>
      </c>
    </row>
    <row r="392" spans="1:9" ht="21.75" customHeight="1" x14ac:dyDescent="0.25">
      <c r="A392" s="58" t="s">
        <v>60</v>
      </c>
      <c r="B392" s="36">
        <v>705</v>
      </c>
      <c r="C392" s="33" t="s">
        <v>7</v>
      </c>
      <c r="D392" s="33" t="s">
        <v>24</v>
      </c>
      <c r="E392" s="44" t="s">
        <v>175</v>
      </c>
      <c r="F392" s="13" t="s">
        <v>59</v>
      </c>
      <c r="G392" s="17">
        <v>669.3</v>
      </c>
      <c r="H392" s="17">
        <v>669.3</v>
      </c>
      <c r="I392" s="17">
        <v>669.3</v>
      </c>
    </row>
    <row r="393" spans="1:9" ht="25.5" customHeight="1" x14ac:dyDescent="0.25">
      <c r="A393" s="62" t="s">
        <v>62</v>
      </c>
      <c r="B393" s="36">
        <v>705</v>
      </c>
      <c r="C393" s="33" t="s">
        <v>7</v>
      </c>
      <c r="D393" s="33" t="s">
        <v>24</v>
      </c>
      <c r="E393" s="44" t="s">
        <v>175</v>
      </c>
      <c r="F393" s="13" t="s">
        <v>61</v>
      </c>
      <c r="G393" s="17">
        <v>30.3</v>
      </c>
      <c r="H393" s="17">
        <v>30.5</v>
      </c>
      <c r="I393" s="17">
        <v>30.5</v>
      </c>
    </row>
    <row r="394" spans="1:9" ht="17.25" customHeight="1" x14ac:dyDescent="0.25">
      <c r="A394" s="62" t="s">
        <v>68</v>
      </c>
      <c r="B394" s="36">
        <v>705</v>
      </c>
      <c r="C394" s="33" t="s">
        <v>7</v>
      </c>
      <c r="D394" s="33" t="s">
        <v>24</v>
      </c>
      <c r="E394" s="44" t="s">
        <v>175</v>
      </c>
      <c r="F394" s="13" t="s">
        <v>111</v>
      </c>
      <c r="G394" s="17">
        <v>0.2</v>
      </c>
      <c r="H394" s="17">
        <v>0</v>
      </c>
      <c r="I394" s="17">
        <v>0</v>
      </c>
    </row>
    <row r="395" spans="1:9" ht="26.25" x14ac:dyDescent="0.25">
      <c r="A395" s="56" t="s">
        <v>73</v>
      </c>
      <c r="B395" s="36">
        <v>705</v>
      </c>
      <c r="C395" s="33" t="s">
        <v>7</v>
      </c>
      <c r="D395" s="33" t="s">
        <v>24</v>
      </c>
      <c r="E395" s="44" t="s">
        <v>176</v>
      </c>
      <c r="F395" s="13"/>
      <c r="G395" s="17">
        <f>G396+G397</f>
        <v>498.1</v>
      </c>
      <c r="H395" s="17">
        <f>H396+H397</f>
        <v>450.3</v>
      </c>
      <c r="I395" s="17">
        <f>I396+I397</f>
        <v>450.3</v>
      </c>
    </row>
    <row r="396" spans="1:9" ht="24" customHeight="1" x14ac:dyDescent="0.25">
      <c r="A396" s="58" t="s">
        <v>60</v>
      </c>
      <c r="B396" s="36">
        <v>705</v>
      </c>
      <c r="C396" s="33" t="s">
        <v>7</v>
      </c>
      <c r="D396" s="33" t="s">
        <v>24</v>
      </c>
      <c r="E396" s="44" t="s">
        <v>176</v>
      </c>
      <c r="F396" s="13" t="s">
        <v>59</v>
      </c>
      <c r="G396" s="17">
        <v>487</v>
      </c>
      <c r="H396" s="17">
        <v>439.2</v>
      </c>
      <c r="I396" s="17">
        <v>439.2</v>
      </c>
    </row>
    <row r="397" spans="1:9" ht="30" customHeight="1" x14ac:dyDescent="0.25">
      <c r="A397" s="62" t="s">
        <v>62</v>
      </c>
      <c r="B397" s="36">
        <v>705</v>
      </c>
      <c r="C397" s="33" t="s">
        <v>7</v>
      </c>
      <c r="D397" s="33" t="s">
        <v>24</v>
      </c>
      <c r="E397" s="44" t="s">
        <v>176</v>
      </c>
      <c r="F397" s="13" t="s">
        <v>61</v>
      </c>
      <c r="G397" s="17">
        <v>11.1</v>
      </c>
      <c r="H397" s="17">
        <v>11.1</v>
      </c>
      <c r="I397" s="17">
        <v>11.1</v>
      </c>
    </row>
    <row r="398" spans="1:9" ht="16.5" x14ac:dyDescent="0.25">
      <c r="A398" s="62"/>
      <c r="B398" s="36"/>
      <c r="C398" s="33"/>
      <c r="D398" s="33"/>
      <c r="E398" s="44"/>
      <c r="F398" s="13"/>
      <c r="G398" s="17"/>
    </row>
    <row r="399" spans="1:9" ht="26.25" customHeight="1" x14ac:dyDescent="0.25">
      <c r="A399" s="38" t="s">
        <v>51</v>
      </c>
      <c r="B399" s="24" t="s">
        <v>31</v>
      </c>
      <c r="C399" s="24"/>
      <c r="D399" s="24"/>
      <c r="E399" s="24"/>
      <c r="F399" s="25"/>
      <c r="G399" s="27">
        <f>G400</f>
        <v>39257.000000000007</v>
      </c>
      <c r="H399" s="27">
        <f>H400</f>
        <v>40480.000000000007</v>
      </c>
      <c r="I399" s="27">
        <f>I400</f>
        <v>40479.500000000007</v>
      </c>
    </row>
    <row r="400" spans="1:9" ht="14.45" customHeight="1" x14ac:dyDescent="0.25">
      <c r="A400" s="23" t="s">
        <v>29</v>
      </c>
      <c r="B400" s="24" t="s">
        <v>31</v>
      </c>
      <c r="C400" s="24" t="s">
        <v>28</v>
      </c>
      <c r="D400" s="24"/>
      <c r="E400" s="24"/>
      <c r="F400" s="25"/>
      <c r="G400" s="27">
        <f>G401+G451+G439</f>
        <v>39257.000000000007</v>
      </c>
      <c r="H400" s="27">
        <f>H401+H451+H439</f>
        <v>40480.000000000007</v>
      </c>
      <c r="I400" s="27">
        <f>I401+I451+I439</f>
        <v>40479.500000000007</v>
      </c>
    </row>
    <row r="401" spans="1:35" ht="14.45" customHeight="1" x14ac:dyDescent="0.25">
      <c r="A401" s="23" t="s">
        <v>33</v>
      </c>
      <c r="B401" s="24" t="s">
        <v>31</v>
      </c>
      <c r="C401" s="24" t="s">
        <v>28</v>
      </c>
      <c r="D401" s="24" t="s">
        <v>11</v>
      </c>
      <c r="E401" s="24"/>
      <c r="F401" s="25"/>
      <c r="G401" s="27">
        <f>G402</f>
        <v>32859.100000000006</v>
      </c>
      <c r="H401" s="27">
        <f t="shared" ref="G401:I402" si="40">H402</f>
        <v>33824.600000000006</v>
      </c>
      <c r="I401" s="27">
        <f t="shared" si="40"/>
        <v>33824.100000000006</v>
      </c>
    </row>
    <row r="402" spans="1:35" ht="33.75" customHeight="1" x14ac:dyDescent="0.25">
      <c r="A402" s="83" t="s">
        <v>462</v>
      </c>
      <c r="B402" s="33" t="s">
        <v>31</v>
      </c>
      <c r="C402" s="33" t="s">
        <v>28</v>
      </c>
      <c r="D402" s="33" t="s">
        <v>11</v>
      </c>
      <c r="E402" s="33" t="s">
        <v>279</v>
      </c>
      <c r="F402" s="13"/>
      <c r="G402" s="17">
        <f t="shared" si="40"/>
        <v>32859.100000000006</v>
      </c>
      <c r="H402" s="17">
        <f t="shared" si="40"/>
        <v>33824.600000000006</v>
      </c>
      <c r="I402" s="17">
        <f t="shared" si="40"/>
        <v>33824.100000000006</v>
      </c>
    </row>
    <row r="403" spans="1:35" ht="32.25" customHeight="1" x14ac:dyDescent="0.25">
      <c r="A403" s="11" t="s">
        <v>281</v>
      </c>
      <c r="B403" s="33" t="s">
        <v>31</v>
      </c>
      <c r="C403" s="33" t="s">
        <v>28</v>
      </c>
      <c r="D403" s="33" t="s">
        <v>11</v>
      </c>
      <c r="E403" s="33" t="s">
        <v>280</v>
      </c>
      <c r="F403" s="13"/>
      <c r="G403" s="17">
        <f>G407+G410+G413+G415+G419+G422+G428+G431+G434+G425+G437</f>
        <v>32859.100000000006</v>
      </c>
      <c r="H403" s="17">
        <f>H407+H410+H413+H415+H419+H422+H428+H431+H434+H425</f>
        <v>33824.600000000006</v>
      </c>
      <c r="I403" s="17">
        <f>I407+I410+I413+I415+I419+I422+I428+I431+I434+I425</f>
        <v>33824.100000000006</v>
      </c>
    </row>
    <row r="404" spans="1:35" ht="30.75" customHeight="1" x14ac:dyDescent="0.25">
      <c r="A404" s="63" t="s">
        <v>62</v>
      </c>
      <c r="B404" s="33" t="s">
        <v>31</v>
      </c>
      <c r="C404" s="33" t="s">
        <v>28</v>
      </c>
      <c r="D404" s="33" t="s">
        <v>11</v>
      </c>
      <c r="E404" s="33" t="s">
        <v>280</v>
      </c>
      <c r="F404" s="13" t="s">
        <v>61</v>
      </c>
      <c r="G404" s="17">
        <f>G408+G420+G429+G432+G435+G411+G416+G426+G423</f>
        <v>304.79999999999995</v>
      </c>
      <c r="H404" s="17">
        <f>H408+H420+H429+H432+H435+H411+H416+H426</f>
        <v>303.79999999999995</v>
      </c>
      <c r="I404" s="17">
        <f>I408+I420+I429+I432+I435+I411+I416+I426</f>
        <v>303.79999999999995</v>
      </c>
    </row>
    <row r="405" spans="1:35" ht="19.5" customHeight="1" x14ac:dyDescent="0.25">
      <c r="A405" s="64" t="s">
        <v>75</v>
      </c>
      <c r="B405" s="33" t="s">
        <v>31</v>
      </c>
      <c r="C405" s="33" t="s">
        <v>28</v>
      </c>
      <c r="D405" s="33" t="s">
        <v>11</v>
      </c>
      <c r="E405" s="33" t="s">
        <v>280</v>
      </c>
      <c r="F405" s="13" t="s">
        <v>76</v>
      </c>
      <c r="G405" s="17">
        <f>G409+G412+G414+G417+G421+G424+G427+G430+G433+G436+G438</f>
        <v>32548.3</v>
      </c>
      <c r="H405" s="17">
        <f>H409+H412+H414+H417+H421+H424+H427+H430+H433+H436</f>
        <v>33479.100000000006</v>
      </c>
      <c r="I405" s="17">
        <f>I409+I412+I414+I417+I421+I424+I427+I430+I433+I436</f>
        <v>33478.600000000006</v>
      </c>
    </row>
    <row r="406" spans="1:35" ht="26.25" customHeight="1" x14ac:dyDescent="0.25">
      <c r="A406" s="58" t="s">
        <v>90</v>
      </c>
      <c r="B406" s="33" t="s">
        <v>31</v>
      </c>
      <c r="C406" s="33" t="s">
        <v>28</v>
      </c>
      <c r="D406" s="33" t="s">
        <v>11</v>
      </c>
      <c r="E406" s="33" t="s">
        <v>280</v>
      </c>
      <c r="F406" s="13" t="s">
        <v>89</v>
      </c>
      <c r="G406" s="17">
        <f>G418</f>
        <v>6</v>
      </c>
      <c r="H406" s="17">
        <f>H418</f>
        <v>40</v>
      </c>
      <c r="I406" s="17">
        <f>I418</f>
        <v>40</v>
      </c>
    </row>
    <row r="407" spans="1:35" ht="18" customHeight="1" x14ac:dyDescent="0.25">
      <c r="A407" s="58" t="s">
        <v>102</v>
      </c>
      <c r="B407" s="33" t="s">
        <v>31</v>
      </c>
      <c r="C407" s="33" t="s">
        <v>28</v>
      </c>
      <c r="D407" s="33" t="s">
        <v>11</v>
      </c>
      <c r="E407" s="33" t="s">
        <v>282</v>
      </c>
      <c r="F407" s="13"/>
      <c r="G407" s="17">
        <f>G409+G408</f>
        <v>6858.1</v>
      </c>
      <c r="H407" s="17">
        <f>H409+H408</f>
        <v>8016.7</v>
      </c>
      <c r="I407" s="17">
        <f>I409+I408</f>
        <v>8016.2</v>
      </c>
    </row>
    <row r="408" spans="1:35" ht="30.75" customHeight="1" x14ac:dyDescent="0.25">
      <c r="A408" s="62" t="s">
        <v>62</v>
      </c>
      <c r="B408" s="33" t="s">
        <v>31</v>
      </c>
      <c r="C408" s="33" t="s">
        <v>28</v>
      </c>
      <c r="D408" s="33" t="s">
        <v>11</v>
      </c>
      <c r="E408" s="33" t="s">
        <v>282</v>
      </c>
      <c r="F408" s="13" t="s">
        <v>61</v>
      </c>
      <c r="G408" s="17">
        <v>100</v>
      </c>
      <c r="H408" s="17">
        <v>100</v>
      </c>
      <c r="I408" s="17">
        <v>100</v>
      </c>
    </row>
    <row r="409" spans="1:35" ht="14.45" customHeight="1" x14ac:dyDescent="0.25">
      <c r="A409" s="64" t="s">
        <v>75</v>
      </c>
      <c r="B409" s="33" t="s">
        <v>31</v>
      </c>
      <c r="C409" s="33" t="s">
        <v>28</v>
      </c>
      <c r="D409" s="33" t="s">
        <v>11</v>
      </c>
      <c r="E409" s="33" t="s">
        <v>282</v>
      </c>
      <c r="F409" s="13" t="s">
        <v>76</v>
      </c>
      <c r="G409" s="17">
        <v>6758.1</v>
      </c>
      <c r="H409" s="17">
        <v>7916.7</v>
      </c>
      <c r="I409" s="17">
        <v>7916.2</v>
      </c>
    </row>
    <row r="410" spans="1:35" s="5" customFormat="1" ht="94.5" customHeight="1" x14ac:dyDescent="0.25">
      <c r="A410" s="58" t="s">
        <v>276</v>
      </c>
      <c r="B410" s="33" t="s">
        <v>31</v>
      </c>
      <c r="C410" s="33" t="s">
        <v>28</v>
      </c>
      <c r="D410" s="33" t="s">
        <v>11</v>
      </c>
      <c r="E410" s="33" t="s">
        <v>283</v>
      </c>
      <c r="F410" s="13"/>
      <c r="G410" s="17">
        <f>G412+G411</f>
        <v>1924</v>
      </c>
      <c r="H410" s="17">
        <f>H412+H411</f>
        <v>2020.2</v>
      </c>
      <c r="I410" s="17">
        <f>I412+I411</f>
        <v>2020.2</v>
      </c>
      <c r="J410" s="60"/>
      <c r="K410" s="60"/>
      <c r="L410" s="60"/>
      <c r="M410" s="60"/>
      <c r="N410" s="60"/>
      <c r="O410" s="60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33" customHeight="1" x14ac:dyDescent="0.25">
      <c r="A411" s="62" t="s">
        <v>62</v>
      </c>
      <c r="B411" s="33" t="s">
        <v>31</v>
      </c>
      <c r="C411" s="33" t="s">
        <v>28</v>
      </c>
      <c r="D411" s="33" t="s">
        <v>11</v>
      </c>
      <c r="E411" s="33" t="s">
        <v>283</v>
      </c>
      <c r="F411" s="13" t="s">
        <v>61</v>
      </c>
      <c r="G411" s="17">
        <v>0.2</v>
      </c>
      <c r="H411" s="17">
        <v>0.2</v>
      </c>
      <c r="I411" s="17">
        <v>0.2</v>
      </c>
      <c r="J411" s="60"/>
      <c r="K411" s="60"/>
      <c r="L411" s="60"/>
      <c r="M411" s="60"/>
      <c r="N411" s="60"/>
      <c r="O411" s="60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14.45" customHeight="1" x14ac:dyDescent="0.25">
      <c r="A412" s="64" t="s">
        <v>75</v>
      </c>
      <c r="B412" s="33" t="s">
        <v>31</v>
      </c>
      <c r="C412" s="33" t="s">
        <v>28</v>
      </c>
      <c r="D412" s="33" t="s">
        <v>11</v>
      </c>
      <c r="E412" s="33" t="s">
        <v>283</v>
      </c>
      <c r="F412" s="13" t="s">
        <v>76</v>
      </c>
      <c r="G412" s="17">
        <f>2020-96.2</f>
        <v>1923.8</v>
      </c>
      <c r="H412" s="17">
        <v>2020</v>
      </c>
      <c r="I412" s="17">
        <v>2020</v>
      </c>
      <c r="J412" s="17"/>
      <c r="K412" s="60"/>
      <c r="L412" s="60"/>
      <c r="M412" s="60"/>
      <c r="N412" s="60"/>
      <c r="O412" s="60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5" customFormat="1" ht="43.5" customHeight="1" x14ac:dyDescent="0.25">
      <c r="A413" s="58" t="s">
        <v>104</v>
      </c>
      <c r="B413" s="33" t="s">
        <v>31</v>
      </c>
      <c r="C413" s="33" t="s">
        <v>28</v>
      </c>
      <c r="D413" s="33" t="s">
        <v>11</v>
      </c>
      <c r="E413" s="33" t="s">
        <v>284</v>
      </c>
      <c r="F413" s="13"/>
      <c r="G413" s="17">
        <f>G414</f>
        <v>237.2</v>
      </c>
      <c r="H413" s="17">
        <f>H414</f>
        <v>237.2</v>
      </c>
      <c r="I413" s="17">
        <f>I414</f>
        <v>237.2</v>
      </c>
      <c r="J413" s="60"/>
      <c r="K413" s="60"/>
      <c r="L413" s="60"/>
      <c r="M413" s="60"/>
      <c r="N413" s="60"/>
      <c r="O413" s="60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5" customFormat="1" ht="14.45" customHeight="1" x14ac:dyDescent="0.25">
      <c r="A414" s="64" t="s">
        <v>75</v>
      </c>
      <c r="B414" s="33" t="s">
        <v>31</v>
      </c>
      <c r="C414" s="33" t="s">
        <v>28</v>
      </c>
      <c r="D414" s="33" t="s">
        <v>11</v>
      </c>
      <c r="E414" s="33" t="s">
        <v>284</v>
      </c>
      <c r="F414" s="13" t="s">
        <v>76</v>
      </c>
      <c r="G414" s="17">
        <v>237.2</v>
      </c>
      <c r="H414" s="17">
        <v>237.2</v>
      </c>
      <c r="I414" s="17">
        <v>237.2</v>
      </c>
      <c r="J414" s="60"/>
      <c r="K414" s="60"/>
      <c r="L414" s="60"/>
      <c r="M414" s="60"/>
      <c r="N414" s="60"/>
      <c r="O414" s="60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5" customFormat="1" ht="63" customHeight="1" x14ac:dyDescent="0.25">
      <c r="A415" s="63" t="s">
        <v>250</v>
      </c>
      <c r="B415" s="33" t="s">
        <v>31</v>
      </c>
      <c r="C415" s="33" t="s">
        <v>28</v>
      </c>
      <c r="D415" s="33" t="s">
        <v>11</v>
      </c>
      <c r="E415" s="33" t="s">
        <v>285</v>
      </c>
      <c r="F415" s="13"/>
      <c r="G415" s="17">
        <f>G417+G418+G416</f>
        <v>1428.7</v>
      </c>
      <c r="H415" s="17">
        <f>H417+H418+H416</f>
        <v>1159.7</v>
      </c>
      <c r="I415" s="17">
        <f>I417+I418+I416</f>
        <v>1159.7</v>
      </c>
      <c r="J415" s="60"/>
      <c r="K415" s="60"/>
      <c r="L415" s="60"/>
      <c r="M415" s="60"/>
      <c r="N415" s="60"/>
      <c r="O415" s="60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29.25" customHeight="1" x14ac:dyDescent="0.25">
      <c r="A416" s="62" t="s">
        <v>62</v>
      </c>
      <c r="B416" s="33" t="s">
        <v>31</v>
      </c>
      <c r="C416" s="33" t="s">
        <v>28</v>
      </c>
      <c r="D416" s="33" t="s">
        <v>11</v>
      </c>
      <c r="E416" s="33" t="s">
        <v>285</v>
      </c>
      <c r="F416" s="13" t="s">
        <v>61</v>
      </c>
      <c r="G416" s="17">
        <v>0</v>
      </c>
      <c r="H416" s="17">
        <v>0.7</v>
      </c>
      <c r="I416" s="17">
        <v>0.7</v>
      </c>
      <c r="J416" s="60"/>
      <c r="K416" s="60"/>
      <c r="L416" s="60"/>
      <c r="M416" s="60"/>
      <c r="N416" s="60"/>
      <c r="O416" s="60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21" customHeight="1" x14ac:dyDescent="0.25">
      <c r="A417" s="64" t="s">
        <v>75</v>
      </c>
      <c r="B417" s="33" t="s">
        <v>31</v>
      </c>
      <c r="C417" s="33" t="s">
        <v>28</v>
      </c>
      <c r="D417" s="33" t="s">
        <v>11</v>
      </c>
      <c r="E417" s="33" t="s">
        <v>285</v>
      </c>
      <c r="F417" s="13" t="s">
        <v>76</v>
      </c>
      <c r="G417" s="17">
        <f>1153.7+269</f>
        <v>1422.7</v>
      </c>
      <c r="H417" s="17">
        <v>1119</v>
      </c>
      <c r="I417" s="17">
        <v>1119</v>
      </c>
      <c r="J417" s="60"/>
      <c r="K417" s="60"/>
      <c r="L417" s="60"/>
      <c r="M417" s="60"/>
      <c r="N417" s="60"/>
      <c r="O417" s="60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29.25" customHeight="1" x14ac:dyDescent="0.25">
      <c r="A418" s="58" t="s">
        <v>90</v>
      </c>
      <c r="B418" s="33" t="s">
        <v>31</v>
      </c>
      <c r="C418" s="33" t="s">
        <v>28</v>
      </c>
      <c r="D418" s="33" t="s">
        <v>11</v>
      </c>
      <c r="E418" s="33" t="s">
        <v>285</v>
      </c>
      <c r="F418" s="13" t="s">
        <v>89</v>
      </c>
      <c r="G418" s="17">
        <v>6</v>
      </c>
      <c r="H418" s="17">
        <v>40</v>
      </c>
      <c r="I418" s="17">
        <v>40</v>
      </c>
      <c r="J418" s="60"/>
      <c r="K418" s="60"/>
      <c r="L418" s="60"/>
      <c r="M418" s="60"/>
      <c r="N418" s="60"/>
      <c r="O418" s="60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9" customFormat="1" ht="27" customHeight="1" x14ac:dyDescent="0.25">
      <c r="A419" s="58" t="s">
        <v>106</v>
      </c>
      <c r="B419" s="33" t="s">
        <v>31</v>
      </c>
      <c r="C419" s="33" t="s">
        <v>28</v>
      </c>
      <c r="D419" s="33" t="s">
        <v>11</v>
      </c>
      <c r="E419" s="33" t="s">
        <v>286</v>
      </c>
      <c r="F419" s="13"/>
      <c r="G419" s="17">
        <f>G421+G420</f>
        <v>7904.7</v>
      </c>
      <c r="H419" s="17">
        <f>H421+H420</f>
        <v>7904.7</v>
      </c>
      <c r="I419" s="17">
        <f>I421+I420</f>
        <v>7904.7</v>
      </c>
      <c r="J419" s="60"/>
      <c r="K419" s="60"/>
      <c r="L419" s="60"/>
      <c r="M419" s="60"/>
      <c r="N419" s="60"/>
      <c r="O419" s="60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9" customFormat="1" ht="34.5" customHeight="1" x14ac:dyDescent="0.25">
      <c r="A420" s="62" t="s">
        <v>62</v>
      </c>
      <c r="B420" s="33" t="s">
        <v>31</v>
      </c>
      <c r="C420" s="33" t="s">
        <v>28</v>
      </c>
      <c r="D420" s="33" t="s">
        <v>11</v>
      </c>
      <c r="E420" s="33" t="s">
        <v>286</v>
      </c>
      <c r="F420" s="13" t="s">
        <v>61</v>
      </c>
      <c r="G420" s="17">
        <v>85</v>
      </c>
      <c r="H420" s="17">
        <v>85</v>
      </c>
      <c r="I420" s="17">
        <v>85</v>
      </c>
      <c r="J420" s="60"/>
      <c r="K420" s="60"/>
      <c r="L420" s="60"/>
      <c r="M420" s="60"/>
      <c r="N420" s="60"/>
      <c r="O420" s="60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9" customFormat="1" ht="15" customHeight="1" x14ac:dyDescent="0.25">
      <c r="A421" s="64" t="s">
        <v>75</v>
      </c>
      <c r="B421" s="33" t="s">
        <v>31</v>
      </c>
      <c r="C421" s="33" t="s">
        <v>28</v>
      </c>
      <c r="D421" s="33" t="s">
        <v>11</v>
      </c>
      <c r="E421" s="33" t="s">
        <v>286</v>
      </c>
      <c r="F421" s="13" t="s">
        <v>76</v>
      </c>
      <c r="G421" s="17">
        <v>7819.7</v>
      </c>
      <c r="H421" s="17">
        <v>7819.7</v>
      </c>
      <c r="I421" s="17">
        <v>7819.7</v>
      </c>
      <c r="J421" s="60"/>
      <c r="K421" s="60"/>
      <c r="L421" s="60"/>
      <c r="M421" s="60"/>
      <c r="N421" s="60"/>
      <c r="O421" s="60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ht="44.25" customHeight="1" x14ac:dyDescent="0.25">
      <c r="A422" s="58" t="s">
        <v>107</v>
      </c>
      <c r="B422" s="33" t="s">
        <v>31</v>
      </c>
      <c r="C422" s="33" t="s">
        <v>28</v>
      </c>
      <c r="D422" s="33" t="s">
        <v>11</v>
      </c>
      <c r="E422" s="33" t="s">
        <v>287</v>
      </c>
      <c r="F422" s="13"/>
      <c r="G422" s="17">
        <f>G424+G423</f>
        <v>154.69999999999999</v>
      </c>
      <c r="H422" s="17">
        <f>H424+H423</f>
        <v>154.69999999999999</v>
      </c>
      <c r="I422" s="17">
        <f>I424+I423</f>
        <v>154.69999999999999</v>
      </c>
    </row>
    <row r="423" spans="1:35" ht="27" customHeight="1" x14ac:dyDescent="0.25">
      <c r="A423" s="62" t="s">
        <v>62</v>
      </c>
      <c r="B423" s="33" t="s">
        <v>31</v>
      </c>
      <c r="C423" s="33" t="s">
        <v>28</v>
      </c>
      <c r="D423" s="33" t="s">
        <v>11</v>
      </c>
      <c r="E423" s="33" t="s">
        <v>287</v>
      </c>
      <c r="F423" s="13" t="s">
        <v>61</v>
      </c>
      <c r="G423" s="17">
        <v>1.7</v>
      </c>
      <c r="H423" s="17">
        <v>1.7</v>
      </c>
      <c r="I423" s="17">
        <v>1.7</v>
      </c>
    </row>
    <row r="424" spans="1:35" ht="14.45" customHeight="1" x14ac:dyDescent="0.25">
      <c r="A424" s="64" t="s">
        <v>75</v>
      </c>
      <c r="B424" s="33" t="s">
        <v>31</v>
      </c>
      <c r="C424" s="33" t="s">
        <v>28</v>
      </c>
      <c r="D424" s="33" t="s">
        <v>11</v>
      </c>
      <c r="E424" s="33" t="s">
        <v>287</v>
      </c>
      <c r="F424" s="13" t="s">
        <v>76</v>
      </c>
      <c r="G424" s="17">
        <v>153</v>
      </c>
      <c r="H424" s="17">
        <v>153</v>
      </c>
      <c r="I424" s="17">
        <v>153</v>
      </c>
    </row>
    <row r="425" spans="1:35" ht="51.75" customHeight="1" x14ac:dyDescent="0.25">
      <c r="A425" s="63" t="s">
        <v>252</v>
      </c>
      <c r="B425" s="33" t="s">
        <v>31</v>
      </c>
      <c r="C425" s="33" t="s">
        <v>28</v>
      </c>
      <c r="D425" s="33" t="s">
        <v>11</v>
      </c>
      <c r="E425" s="33" t="s">
        <v>288</v>
      </c>
      <c r="F425" s="13"/>
      <c r="G425" s="17">
        <f>G427+G426</f>
        <v>4175.8999999999996</v>
      </c>
      <c r="H425" s="17">
        <f>H427+H426</f>
        <v>4175.8999999999996</v>
      </c>
      <c r="I425" s="17">
        <f>I427+I426</f>
        <v>4175.8999999999996</v>
      </c>
    </row>
    <row r="426" spans="1:35" ht="31.5" customHeight="1" x14ac:dyDescent="0.25">
      <c r="A426" s="62" t="s">
        <v>62</v>
      </c>
      <c r="B426" s="33" t="s">
        <v>31</v>
      </c>
      <c r="C426" s="33" t="s">
        <v>28</v>
      </c>
      <c r="D426" s="33" t="s">
        <v>11</v>
      </c>
      <c r="E426" s="33" t="s">
        <v>288</v>
      </c>
      <c r="F426" s="13" t="s">
        <v>61</v>
      </c>
      <c r="G426" s="17">
        <v>1.9</v>
      </c>
      <c r="H426" s="17">
        <v>1.9</v>
      </c>
      <c r="I426" s="17">
        <v>1.9</v>
      </c>
    </row>
    <row r="427" spans="1:35" ht="14.45" customHeight="1" x14ac:dyDescent="0.25">
      <c r="A427" s="64" t="s">
        <v>75</v>
      </c>
      <c r="B427" s="33" t="s">
        <v>31</v>
      </c>
      <c r="C427" s="33" t="s">
        <v>28</v>
      </c>
      <c r="D427" s="33" t="s">
        <v>11</v>
      </c>
      <c r="E427" s="33" t="s">
        <v>288</v>
      </c>
      <c r="F427" s="13" t="s">
        <v>76</v>
      </c>
      <c r="G427" s="17">
        <v>4174</v>
      </c>
      <c r="H427" s="17">
        <v>4174</v>
      </c>
      <c r="I427" s="17">
        <v>4174</v>
      </c>
    </row>
    <row r="428" spans="1:35" ht="17.25" customHeight="1" x14ac:dyDescent="0.25">
      <c r="A428" s="58" t="s">
        <v>108</v>
      </c>
      <c r="B428" s="33" t="s">
        <v>31</v>
      </c>
      <c r="C428" s="33" t="s">
        <v>28</v>
      </c>
      <c r="D428" s="33" t="s">
        <v>11</v>
      </c>
      <c r="E428" s="33" t="s">
        <v>289</v>
      </c>
      <c r="F428" s="13"/>
      <c r="G428" s="17">
        <f>G430+G429</f>
        <v>9326.6</v>
      </c>
      <c r="H428" s="17">
        <f>H430+H429</f>
        <v>9326.6</v>
      </c>
      <c r="I428" s="17">
        <f>I430+I429</f>
        <v>9326.6</v>
      </c>
    </row>
    <row r="429" spans="1:35" ht="25.5" customHeight="1" x14ac:dyDescent="0.25">
      <c r="A429" s="62" t="s">
        <v>62</v>
      </c>
      <c r="B429" s="33" t="s">
        <v>31</v>
      </c>
      <c r="C429" s="33" t="s">
        <v>28</v>
      </c>
      <c r="D429" s="33" t="s">
        <v>11</v>
      </c>
      <c r="E429" s="33" t="s">
        <v>289</v>
      </c>
      <c r="F429" s="13" t="s">
        <v>61</v>
      </c>
      <c r="G429" s="17">
        <v>100</v>
      </c>
      <c r="H429" s="17">
        <v>100</v>
      </c>
      <c r="I429" s="17">
        <v>100</v>
      </c>
    </row>
    <row r="430" spans="1:35" ht="15.75" customHeight="1" x14ac:dyDescent="0.25">
      <c r="A430" s="64" t="s">
        <v>75</v>
      </c>
      <c r="B430" s="33" t="s">
        <v>31</v>
      </c>
      <c r="C430" s="33" t="s">
        <v>28</v>
      </c>
      <c r="D430" s="33" t="s">
        <v>11</v>
      </c>
      <c r="E430" s="33" t="s">
        <v>289</v>
      </c>
      <c r="F430" s="13" t="s">
        <v>76</v>
      </c>
      <c r="G430" s="17">
        <v>9226.6</v>
      </c>
      <c r="H430" s="17">
        <v>9226.6</v>
      </c>
      <c r="I430" s="17">
        <v>9226.6</v>
      </c>
    </row>
    <row r="431" spans="1:35" ht="20.25" customHeight="1" x14ac:dyDescent="0.25">
      <c r="A431" s="58" t="s">
        <v>109</v>
      </c>
      <c r="B431" s="33" t="s">
        <v>31</v>
      </c>
      <c r="C431" s="33" t="s">
        <v>28</v>
      </c>
      <c r="D431" s="33" t="s">
        <v>11</v>
      </c>
      <c r="E431" s="33" t="s">
        <v>290</v>
      </c>
      <c r="F431" s="13"/>
      <c r="G431" s="17">
        <f>G433+G432</f>
        <v>349</v>
      </c>
      <c r="H431" s="17">
        <f>H433+H432</f>
        <v>349</v>
      </c>
      <c r="I431" s="17">
        <f>I433+I432</f>
        <v>349</v>
      </c>
    </row>
    <row r="432" spans="1:35" ht="27" customHeight="1" x14ac:dyDescent="0.25">
      <c r="A432" s="62" t="s">
        <v>62</v>
      </c>
      <c r="B432" s="33" t="s">
        <v>31</v>
      </c>
      <c r="C432" s="33" t="s">
        <v>28</v>
      </c>
      <c r="D432" s="33" t="s">
        <v>11</v>
      </c>
      <c r="E432" s="33" t="s">
        <v>290</v>
      </c>
      <c r="F432" s="13" t="s">
        <v>61</v>
      </c>
      <c r="G432" s="17">
        <v>8</v>
      </c>
      <c r="H432" s="17">
        <v>8</v>
      </c>
      <c r="I432" s="17">
        <v>8</v>
      </c>
    </row>
    <row r="433" spans="1:9" ht="14.25" customHeight="1" x14ac:dyDescent="0.25">
      <c r="A433" s="64" t="s">
        <v>75</v>
      </c>
      <c r="B433" s="33" t="s">
        <v>31</v>
      </c>
      <c r="C433" s="33" t="s">
        <v>28</v>
      </c>
      <c r="D433" s="33" t="s">
        <v>11</v>
      </c>
      <c r="E433" s="33" t="s">
        <v>290</v>
      </c>
      <c r="F433" s="13" t="s">
        <v>76</v>
      </c>
      <c r="G433" s="17">
        <v>341</v>
      </c>
      <c r="H433" s="17">
        <v>341</v>
      </c>
      <c r="I433" s="17">
        <v>341</v>
      </c>
    </row>
    <row r="434" spans="1:9" ht="29.25" customHeight="1" x14ac:dyDescent="0.25">
      <c r="A434" s="58" t="s">
        <v>110</v>
      </c>
      <c r="B434" s="33" t="s">
        <v>31</v>
      </c>
      <c r="C434" s="33" t="s">
        <v>28</v>
      </c>
      <c r="D434" s="33" t="s">
        <v>11</v>
      </c>
      <c r="E434" s="33" t="s">
        <v>291</v>
      </c>
      <c r="F434" s="13"/>
      <c r="G434" s="17">
        <f>G435+G436</f>
        <v>479.9</v>
      </c>
      <c r="H434" s="17">
        <f>H435+H436</f>
        <v>479.9</v>
      </c>
      <c r="I434" s="17">
        <f>I435+I436</f>
        <v>479.9</v>
      </c>
    </row>
    <row r="435" spans="1:9" ht="31.5" customHeight="1" x14ac:dyDescent="0.25">
      <c r="A435" s="62" t="s">
        <v>62</v>
      </c>
      <c r="B435" s="33" t="s">
        <v>31</v>
      </c>
      <c r="C435" s="33" t="s">
        <v>28</v>
      </c>
      <c r="D435" s="33" t="s">
        <v>11</v>
      </c>
      <c r="E435" s="33" t="s">
        <v>291</v>
      </c>
      <c r="F435" s="13" t="s">
        <v>61</v>
      </c>
      <c r="G435" s="17">
        <v>8</v>
      </c>
      <c r="H435" s="17">
        <v>8</v>
      </c>
      <c r="I435" s="17">
        <v>8</v>
      </c>
    </row>
    <row r="436" spans="1:9" ht="18.75" customHeight="1" x14ac:dyDescent="0.25">
      <c r="A436" s="64" t="s">
        <v>75</v>
      </c>
      <c r="B436" s="33" t="s">
        <v>31</v>
      </c>
      <c r="C436" s="33" t="s">
        <v>28</v>
      </c>
      <c r="D436" s="33" t="s">
        <v>11</v>
      </c>
      <c r="E436" s="33" t="s">
        <v>291</v>
      </c>
      <c r="F436" s="13" t="s">
        <v>76</v>
      </c>
      <c r="G436" s="17">
        <v>471.9</v>
      </c>
      <c r="H436" s="17">
        <v>471.9</v>
      </c>
      <c r="I436" s="17">
        <v>471.9</v>
      </c>
    </row>
    <row r="437" spans="1:9" ht="68.25" customHeight="1" x14ac:dyDescent="0.25">
      <c r="A437" s="99" t="s">
        <v>456</v>
      </c>
      <c r="B437" s="33" t="s">
        <v>31</v>
      </c>
      <c r="C437" s="33" t="s">
        <v>28</v>
      </c>
      <c r="D437" s="33" t="s">
        <v>11</v>
      </c>
      <c r="E437" s="33" t="s">
        <v>455</v>
      </c>
      <c r="F437" s="13"/>
      <c r="G437" s="17">
        <f>G438</f>
        <v>20.3</v>
      </c>
      <c r="H437" s="17">
        <f>H438</f>
        <v>0</v>
      </c>
      <c r="I437" s="17">
        <f>I438</f>
        <v>0</v>
      </c>
    </row>
    <row r="438" spans="1:9" ht="18.75" customHeight="1" x14ac:dyDescent="0.25">
      <c r="A438" s="64" t="s">
        <v>75</v>
      </c>
      <c r="B438" s="33" t="s">
        <v>31</v>
      </c>
      <c r="C438" s="33" t="s">
        <v>28</v>
      </c>
      <c r="D438" s="33" t="s">
        <v>11</v>
      </c>
      <c r="E438" s="33" t="s">
        <v>455</v>
      </c>
      <c r="F438" s="13" t="s">
        <v>76</v>
      </c>
      <c r="G438" s="17">
        <v>20.3</v>
      </c>
      <c r="H438" s="17">
        <v>0</v>
      </c>
      <c r="I438" s="17">
        <v>0</v>
      </c>
    </row>
    <row r="439" spans="1:9" ht="18.75" customHeight="1" x14ac:dyDescent="0.25">
      <c r="A439" s="73" t="s">
        <v>38</v>
      </c>
      <c r="B439" s="24" t="s">
        <v>31</v>
      </c>
      <c r="C439" s="24" t="s">
        <v>28</v>
      </c>
      <c r="D439" s="24" t="s">
        <v>12</v>
      </c>
      <c r="E439" s="24"/>
      <c r="F439" s="25"/>
      <c r="G439" s="31">
        <f t="shared" ref="G439:I440" si="41">G440</f>
        <v>3747.6</v>
      </c>
      <c r="H439" s="31">
        <f>H440</f>
        <v>4005.1</v>
      </c>
      <c r="I439" s="31">
        <f t="shared" si="41"/>
        <v>4005.1</v>
      </c>
    </row>
    <row r="440" spans="1:9" ht="36.75" customHeight="1" x14ac:dyDescent="0.25">
      <c r="A440" s="83" t="s">
        <v>462</v>
      </c>
      <c r="B440" s="33" t="s">
        <v>31</v>
      </c>
      <c r="C440" s="33" t="s">
        <v>28</v>
      </c>
      <c r="D440" s="33" t="s">
        <v>12</v>
      </c>
      <c r="E440" s="33" t="s">
        <v>279</v>
      </c>
      <c r="F440" s="25"/>
      <c r="G440" s="17">
        <f t="shared" si="41"/>
        <v>3747.6</v>
      </c>
      <c r="H440" s="17">
        <f t="shared" si="41"/>
        <v>4005.1</v>
      </c>
      <c r="I440" s="17">
        <f t="shared" si="41"/>
        <v>4005.1</v>
      </c>
    </row>
    <row r="441" spans="1:9" ht="29.25" customHeight="1" x14ac:dyDescent="0.25">
      <c r="A441" s="11" t="s">
        <v>281</v>
      </c>
      <c r="B441" s="33" t="s">
        <v>31</v>
      </c>
      <c r="C441" s="33" t="s">
        <v>28</v>
      </c>
      <c r="D441" s="33" t="s">
        <v>12</v>
      </c>
      <c r="E441" s="33" t="s">
        <v>280</v>
      </c>
      <c r="F441" s="25"/>
      <c r="G441" s="17">
        <f>G442+G446+G448</f>
        <v>3747.6</v>
      </c>
      <c r="H441" s="17">
        <f>H442+H446+H448</f>
        <v>4005.1</v>
      </c>
      <c r="I441" s="17">
        <f>I442+I446+I448</f>
        <v>4005.1</v>
      </c>
    </row>
    <row r="442" spans="1:9" ht="143.25" customHeight="1" x14ac:dyDescent="0.25">
      <c r="A442" s="63" t="s">
        <v>274</v>
      </c>
      <c r="B442" s="33" t="s">
        <v>31</v>
      </c>
      <c r="C442" s="33" t="s">
        <v>28</v>
      </c>
      <c r="D442" s="33" t="s">
        <v>12</v>
      </c>
      <c r="E442" s="33" t="s">
        <v>292</v>
      </c>
      <c r="F442" s="13"/>
      <c r="G442" s="17">
        <f>G444+G445+G443</f>
        <v>1378.9</v>
      </c>
      <c r="H442" s="17">
        <f>H444+H445+H443</f>
        <v>1488.9</v>
      </c>
      <c r="I442" s="17">
        <f>I444+I445+I443</f>
        <v>1488.9</v>
      </c>
    </row>
    <row r="443" spans="1:9" ht="40.5" customHeight="1" x14ac:dyDescent="0.25">
      <c r="A443" s="62" t="s">
        <v>62</v>
      </c>
      <c r="B443" s="33" t="s">
        <v>31</v>
      </c>
      <c r="C443" s="33" t="s">
        <v>28</v>
      </c>
      <c r="D443" s="33" t="s">
        <v>12</v>
      </c>
      <c r="E443" s="33" t="s">
        <v>292</v>
      </c>
      <c r="F443" s="13" t="s">
        <v>61</v>
      </c>
      <c r="G443" s="17">
        <v>4</v>
      </c>
      <c r="H443" s="17">
        <v>4</v>
      </c>
      <c r="I443" s="17">
        <v>4</v>
      </c>
    </row>
    <row r="444" spans="1:9" ht="18.75" customHeight="1" x14ac:dyDescent="0.25">
      <c r="A444" s="64" t="s">
        <v>75</v>
      </c>
      <c r="B444" s="33" t="s">
        <v>31</v>
      </c>
      <c r="C444" s="33" t="s">
        <v>28</v>
      </c>
      <c r="D444" s="33" t="s">
        <v>12</v>
      </c>
      <c r="E444" s="33" t="s">
        <v>292</v>
      </c>
      <c r="F444" s="13" t="s">
        <v>76</v>
      </c>
      <c r="G444" s="17">
        <f>930.2</f>
        <v>930.2</v>
      </c>
      <c r="H444" s="17">
        <v>930.2</v>
      </c>
      <c r="I444" s="17">
        <v>930.2</v>
      </c>
    </row>
    <row r="445" spans="1:9" ht="18.75" customHeight="1" x14ac:dyDescent="0.25">
      <c r="A445" s="58" t="s">
        <v>90</v>
      </c>
      <c r="B445" s="33" t="s">
        <v>31</v>
      </c>
      <c r="C445" s="33" t="s">
        <v>28</v>
      </c>
      <c r="D445" s="33" t="s">
        <v>12</v>
      </c>
      <c r="E445" s="33" t="s">
        <v>292</v>
      </c>
      <c r="F445" s="13" t="s">
        <v>89</v>
      </c>
      <c r="G445" s="17">
        <f>554.7-110</f>
        <v>444.70000000000005</v>
      </c>
      <c r="H445" s="17">
        <v>554.70000000000005</v>
      </c>
      <c r="I445" s="17">
        <v>554.70000000000005</v>
      </c>
    </row>
    <row r="446" spans="1:9" ht="41.25" customHeight="1" x14ac:dyDescent="0.25">
      <c r="A446" s="58" t="s">
        <v>105</v>
      </c>
      <c r="B446" s="33" t="s">
        <v>31</v>
      </c>
      <c r="C446" s="33" t="s">
        <v>28</v>
      </c>
      <c r="D446" s="33" t="s">
        <v>12</v>
      </c>
      <c r="E446" s="33" t="s">
        <v>293</v>
      </c>
      <c r="F446" s="13"/>
      <c r="G446" s="17">
        <f>G447</f>
        <v>3.5</v>
      </c>
      <c r="H446" s="17">
        <f>H447</f>
        <v>1</v>
      </c>
      <c r="I446" s="17">
        <f>I447</f>
        <v>1</v>
      </c>
    </row>
    <row r="447" spans="1:9" ht="18.75" customHeight="1" x14ac:dyDescent="0.25">
      <c r="A447" s="64" t="s">
        <v>75</v>
      </c>
      <c r="B447" s="33" t="s">
        <v>31</v>
      </c>
      <c r="C447" s="33" t="s">
        <v>28</v>
      </c>
      <c r="D447" s="33" t="s">
        <v>12</v>
      </c>
      <c r="E447" s="33" t="s">
        <v>293</v>
      </c>
      <c r="F447" s="13" t="s">
        <v>76</v>
      </c>
      <c r="G447" s="17">
        <v>3.5</v>
      </c>
      <c r="H447" s="17">
        <v>1</v>
      </c>
      <c r="I447" s="17">
        <v>1</v>
      </c>
    </row>
    <row r="448" spans="1:9" ht="27.75" customHeight="1" x14ac:dyDescent="0.25">
      <c r="A448" s="63" t="s">
        <v>251</v>
      </c>
      <c r="B448" s="33" t="s">
        <v>31</v>
      </c>
      <c r="C448" s="33" t="s">
        <v>28</v>
      </c>
      <c r="D448" s="33" t="s">
        <v>12</v>
      </c>
      <c r="E448" s="33" t="s">
        <v>294</v>
      </c>
      <c r="F448" s="13"/>
      <c r="G448" s="17">
        <f>G450+G449</f>
        <v>2365.1999999999998</v>
      </c>
      <c r="H448" s="17">
        <f>H450+H449</f>
        <v>2515.1999999999998</v>
      </c>
      <c r="I448" s="17">
        <f>I450+I449</f>
        <v>2515.1999999999998</v>
      </c>
    </row>
    <row r="449" spans="1:35" ht="30.75" customHeight="1" x14ac:dyDescent="0.25">
      <c r="A449" s="62" t="s">
        <v>62</v>
      </c>
      <c r="B449" s="33" t="s">
        <v>31</v>
      </c>
      <c r="C449" s="33" t="s">
        <v>28</v>
      </c>
      <c r="D449" s="33" t="s">
        <v>12</v>
      </c>
      <c r="E449" s="33" t="s">
        <v>294</v>
      </c>
      <c r="F449" s="13" t="s">
        <v>61</v>
      </c>
      <c r="G449" s="17">
        <v>1.2</v>
      </c>
      <c r="H449" s="17">
        <v>1.2</v>
      </c>
      <c r="I449" s="17">
        <v>1.2</v>
      </c>
    </row>
    <row r="450" spans="1:35" ht="18.75" customHeight="1" x14ac:dyDescent="0.25">
      <c r="A450" s="64" t="s">
        <v>75</v>
      </c>
      <c r="B450" s="33" t="s">
        <v>31</v>
      </c>
      <c r="C450" s="33" t="s">
        <v>28</v>
      </c>
      <c r="D450" s="33" t="s">
        <v>12</v>
      </c>
      <c r="E450" s="33" t="s">
        <v>294</v>
      </c>
      <c r="F450" s="13" t="s">
        <v>76</v>
      </c>
      <c r="G450" s="17">
        <f>2514-150</f>
        <v>2364</v>
      </c>
      <c r="H450" s="17">
        <v>2514</v>
      </c>
      <c r="I450" s="17">
        <v>2514</v>
      </c>
    </row>
    <row r="451" spans="1:35" ht="14.45" customHeight="1" x14ac:dyDescent="0.25">
      <c r="A451" s="23" t="s">
        <v>30</v>
      </c>
      <c r="B451" s="24" t="s">
        <v>31</v>
      </c>
      <c r="C451" s="24" t="s">
        <v>34</v>
      </c>
      <c r="D451" s="24" t="s">
        <v>24</v>
      </c>
      <c r="E451" s="24"/>
      <c r="F451" s="25"/>
      <c r="G451" s="31">
        <f>G454</f>
        <v>2650.3</v>
      </c>
      <c r="H451" s="31">
        <f>H454</f>
        <v>2650.3</v>
      </c>
      <c r="I451" s="31">
        <f>I454</f>
        <v>2650.3</v>
      </c>
    </row>
    <row r="452" spans="1:35" ht="43.5" customHeight="1" x14ac:dyDescent="0.25">
      <c r="A452" s="83" t="s">
        <v>462</v>
      </c>
      <c r="B452" s="33" t="s">
        <v>31</v>
      </c>
      <c r="C452" s="33" t="s">
        <v>28</v>
      </c>
      <c r="D452" s="33" t="s">
        <v>24</v>
      </c>
      <c r="E452" s="33" t="s">
        <v>279</v>
      </c>
      <c r="F452" s="25"/>
      <c r="G452" s="17">
        <f t="shared" ref="G452:I453" si="42">G453</f>
        <v>2650.3</v>
      </c>
      <c r="H452" s="17">
        <f t="shared" si="42"/>
        <v>2650.3</v>
      </c>
      <c r="I452" s="17">
        <f t="shared" si="42"/>
        <v>2650.3</v>
      </c>
    </row>
    <row r="453" spans="1:35" ht="29.25" customHeight="1" x14ac:dyDescent="0.25">
      <c r="A453" s="11" t="s">
        <v>281</v>
      </c>
      <c r="B453" s="33" t="s">
        <v>31</v>
      </c>
      <c r="C453" s="33" t="s">
        <v>28</v>
      </c>
      <c r="D453" s="33" t="s">
        <v>24</v>
      </c>
      <c r="E453" s="33" t="s">
        <v>280</v>
      </c>
      <c r="F453" s="25"/>
      <c r="G453" s="17">
        <f t="shared" si="42"/>
        <v>2650.3</v>
      </c>
      <c r="H453" s="17">
        <f t="shared" si="42"/>
        <v>2650.3</v>
      </c>
      <c r="I453" s="17">
        <f t="shared" si="42"/>
        <v>2650.3</v>
      </c>
    </row>
    <row r="454" spans="1:35" s="5" customFormat="1" ht="39" customHeight="1" x14ac:dyDescent="0.25">
      <c r="A454" s="56" t="s">
        <v>64</v>
      </c>
      <c r="B454" s="33" t="s">
        <v>31</v>
      </c>
      <c r="C454" s="33" t="s">
        <v>28</v>
      </c>
      <c r="D454" s="33" t="s">
        <v>24</v>
      </c>
      <c r="E454" s="33" t="s">
        <v>295</v>
      </c>
      <c r="F454" s="13"/>
      <c r="G454" s="17">
        <f>G455+G456+G457</f>
        <v>2650.3</v>
      </c>
      <c r="H454" s="17">
        <f>H455+H456+H457</f>
        <v>2650.3</v>
      </c>
      <c r="I454" s="17">
        <f>I455+I456+I457</f>
        <v>2650.3</v>
      </c>
      <c r="J454" s="70"/>
      <c r="K454" s="70"/>
      <c r="L454" s="70"/>
      <c r="M454" s="70"/>
      <c r="N454" s="70"/>
      <c r="O454" s="70"/>
      <c r="P454" s="10"/>
      <c r="Q454" s="10"/>
      <c r="R454" s="10"/>
      <c r="S454" s="10"/>
      <c r="T454" s="10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5" customFormat="1" ht="18.75" customHeight="1" x14ac:dyDescent="0.25">
      <c r="A455" s="58" t="s">
        <v>60</v>
      </c>
      <c r="B455" s="33" t="s">
        <v>31</v>
      </c>
      <c r="C455" s="33" t="s">
        <v>28</v>
      </c>
      <c r="D455" s="33" t="s">
        <v>24</v>
      </c>
      <c r="E455" s="33" t="s">
        <v>295</v>
      </c>
      <c r="F455" s="13" t="s">
        <v>59</v>
      </c>
      <c r="G455" s="17">
        <v>2524.4</v>
      </c>
      <c r="H455" s="17">
        <v>2380.3000000000002</v>
      </c>
      <c r="I455" s="17">
        <v>2380.3000000000002</v>
      </c>
      <c r="J455" s="70"/>
      <c r="K455" s="70"/>
      <c r="L455" s="70"/>
      <c r="M455" s="70"/>
      <c r="N455" s="70"/>
      <c r="O455" s="70"/>
      <c r="P455" s="10"/>
      <c r="Q455" s="10"/>
      <c r="R455" s="10"/>
      <c r="S455" s="10"/>
      <c r="T455" s="10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5" customFormat="1" ht="32.25" customHeight="1" x14ac:dyDescent="0.25">
      <c r="A456" s="58" t="s">
        <v>62</v>
      </c>
      <c r="B456" s="33" t="s">
        <v>31</v>
      </c>
      <c r="C456" s="33" t="s">
        <v>28</v>
      </c>
      <c r="D456" s="33" t="s">
        <v>24</v>
      </c>
      <c r="E456" s="33" t="s">
        <v>295</v>
      </c>
      <c r="F456" s="13" t="s">
        <v>61</v>
      </c>
      <c r="G456" s="17">
        <v>122.9</v>
      </c>
      <c r="H456" s="17">
        <v>267</v>
      </c>
      <c r="I456" s="17">
        <v>267</v>
      </c>
      <c r="J456" s="70"/>
      <c r="K456" s="70"/>
      <c r="L456" s="70"/>
      <c r="M456" s="70"/>
      <c r="N456" s="70"/>
      <c r="O456" s="70"/>
      <c r="P456" s="10"/>
      <c r="Q456" s="10"/>
      <c r="R456" s="10"/>
      <c r="S456" s="10"/>
      <c r="T456" s="10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5" customFormat="1" ht="15" customHeight="1" x14ac:dyDescent="0.25">
      <c r="A457" s="58" t="s">
        <v>68</v>
      </c>
      <c r="B457" s="33" t="s">
        <v>31</v>
      </c>
      <c r="C457" s="33" t="s">
        <v>28</v>
      </c>
      <c r="D457" s="33" t="s">
        <v>24</v>
      </c>
      <c r="E457" s="33" t="s">
        <v>295</v>
      </c>
      <c r="F457" s="13" t="s">
        <v>111</v>
      </c>
      <c r="G457" s="17">
        <v>3</v>
      </c>
      <c r="H457" s="17">
        <v>3</v>
      </c>
      <c r="I457" s="17">
        <v>3</v>
      </c>
      <c r="J457" s="70"/>
      <c r="K457" s="70"/>
      <c r="L457" s="70"/>
      <c r="M457" s="70"/>
      <c r="N457" s="70"/>
      <c r="O457" s="70"/>
      <c r="P457" s="10"/>
      <c r="Q457" s="10"/>
      <c r="R457" s="10"/>
      <c r="S457" s="10"/>
      <c r="T457" s="10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5" customFormat="1" ht="14.45" customHeight="1" x14ac:dyDescent="0.25">
      <c r="A458" s="29"/>
      <c r="B458" s="33"/>
      <c r="C458" s="33"/>
      <c r="D458" s="33"/>
      <c r="E458" s="33"/>
      <c r="F458" s="13"/>
      <c r="G458" s="17"/>
      <c r="H458" s="60"/>
      <c r="I458" s="60"/>
      <c r="J458" s="60"/>
      <c r="K458" s="60"/>
      <c r="L458" s="60"/>
      <c r="M458" s="60"/>
      <c r="N458" s="60"/>
      <c r="O458" s="60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s="5" customFormat="1" ht="14.45" customHeight="1" x14ac:dyDescent="0.25">
      <c r="A459" s="28" t="s">
        <v>39</v>
      </c>
      <c r="B459" s="33"/>
      <c r="C459" s="33"/>
      <c r="D459" s="33"/>
      <c r="E459" s="33"/>
      <c r="F459" s="13"/>
      <c r="G459" s="17"/>
      <c r="H459" s="60"/>
      <c r="I459" s="60"/>
      <c r="J459" s="60"/>
      <c r="K459" s="60"/>
      <c r="L459" s="60"/>
      <c r="M459" s="60"/>
      <c r="N459" s="60"/>
      <c r="O459" s="60"/>
      <c r="P459" s="1"/>
      <c r="Q459" s="1"/>
      <c r="R459" s="1"/>
      <c r="S459" s="1"/>
      <c r="T459" s="1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s="5" customFormat="1" ht="14.45" customHeight="1" x14ac:dyDescent="0.25">
      <c r="A460" s="28" t="s">
        <v>35</v>
      </c>
      <c r="B460" s="24" t="s">
        <v>40</v>
      </c>
      <c r="C460" s="33"/>
      <c r="D460" s="33"/>
      <c r="E460" s="33"/>
      <c r="F460" s="13"/>
      <c r="G460" s="31">
        <f>G461+G482+G497+G504+G489</f>
        <v>20189.5</v>
      </c>
      <c r="H460" s="31">
        <f>H461+H482+H497+H504</f>
        <v>17388.3</v>
      </c>
      <c r="I460" s="31">
        <f>I461+I482+I497+I504</f>
        <v>17402.400000000001</v>
      </c>
      <c r="J460" s="60"/>
      <c r="K460" s="60"/>
      <c r="L460" s="60"/>
      <c r="M460" s="60"/>
      <c r="N460" s="60"/>
      <c r="O460" s="60"/>
      <c r="P460" s="1"/>
      <c r="Q460" s="1"/>
      <c r="R460" s="1"/>
      <c r="S460" s="1"/>
      <c r="T460" s="1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s="5" customFormat="1" ht="14.45" customHeight="1" x14ac:dyDescent="0.25">
      <c r="A461" s="29" t="s">
        <v>6</v>
      </c>
      <c r="B461" s="24" t="s">
        <v>40</v>
      </c>
      <c r="C461" s="24" t="s">
        <v>7</v>
      </c>
      <c r="D461" s="33"/>
      <c r="E461" s="33"/>
      <c r="F461" s="13"/>
      <c r="G461" s="31">
        <f>G462+G476</f>
        <v>5073.2</v>
      </c>
      <c r="H461" s="31">
        <f>H462+H476</f>
        <v>5035.7999999999993</v>
      </c>
      <c r="I461" s="31">
        <f>I462+I476</f>
        <v>5035.8999999999996</v>
      </c>
      <c r="J461" s="60"/>
      <c r="K461" s="60"/>
      <c r="L461" s="60"/>
      <c r="M461" s="60"/>
      <c r="N461" s="60"/>
      <c r="O461" s="60"/>
      <c r="P461" s="1"/>
      <c r="Q461" s="1"/>
      <c r="R461" s="1"/>
      <c r="S461" s="1"/>
      <c r="T461" s="1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s="5" customFormat="1" ht="28.5" customHeight="1" x14ac:dyDescent="0.25">
      <c r="A462" s="84" t="s">
        <v>72</v>
      </c>
      <c r="B462" s="24" t="s">
        <v>40</v>
      </c>
      <c r="C462" s="24" t="s">
        <v>7</v>
      </c>
      <c r="D462" s="24" t="s">
        <v>24</v>
      </c>
      <c r="E462" s="33"/>
      <c r="F462" s="13"/>
      <c r="G462" s="27">
        <f>G463</f>
        <v>4773.8</v>
      </c>
      <c r="H462" s="27">
        <f>H463</f>
        <v>4736.3999999999996</v>
      </c>
      <c r="I462" s="27">
        <f>I463</f>
        <v>4736.5</v>
      </c>
      <c r="J462" s="60"/>
      <c r="K462" s="60"/>
      <c r="L462" s="60"/>
      <c r="M462" s="60"/>
      <c r="N462" s="60"/>
      <c r="O462" s="60"/>
      <c r="P462" s="1"/>
      <c r="Q462" s="1"/>
      <c r="R462" s="1"/>
      <c r="S462" s="1"/>
      <c r="T462" s="1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s="5" customFormat="1" ht="29.25" customHeight="1" x14ac:dyDescent="0.25">
      <c r="A463" s="63" t="s">
        <v>460</v>
      </c>
      <c r="B463" s="33" t="s">
        <v>40</v>
      </c>
      <c r="C463" s="33" t="s">
        <v>7</v>
      </c>
      <c r="D463" s="33" t="s">
        <v>24</v>
      </c>
      <c r="E463" s="33" t="s">
        <v>170</v>
      </c>
      <c r="F463" s="13"/>
      <c r="G463" s="17">
        <f>G464+G472</f>
        <v>4773.8</v>
      </c>
      <c r="H463" s="17">
        <f>H464+H472</f>
        <v>4736.3999999999996</v>
      </c>
      <c r="I463" s="17">
        <f>I464+I472</f>
        <v>4736.5</v>
      </c>
      <c r="J463" s="60"/>
      <c r="K463" s="60"/>
      <c r="L463" s="60"/>
      <c r="M463" s="60"/>
      <c r="N463" s="60"/>
      <c r="O463" s="60"/>
      <c r="P463" s="1"/>
      <c r="Q463" s="1"/>
      <c r="R463" s="1"/>
      <c r="S463" s="1"/>
      <c r="T463" s="1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s="5" customFormat="1" ht="38.25" x14ac:dyDescent="0.25">
      <c r="A464" s="58" t="s">
        <v>120</v>
      </c>
      <c r="B464" s="42" t="s">
        <v>40</v>
      </c>
      <c r="C464" s="33" t="s">
        <v>7</v>
      </c>
      <c r="D464" s="33" t="s">
        <v>24</v>
      </c>
      <c r="E464" s="33" t="s">
        <v>157</v>
      </c>
      <c r="F464" s="13"/>
      <c r="G464" s="17">
        <f>G465</f>
        <v>4653.2</v>
      </c>
      <c r="H464" s="17">
        <f>H465</f>
        <v>4615.7999999999993</v>
      </c>
      <c r="I464" s="17">
        <f>I465</f>
        <v>4615.8999999999996</v>
      </c>
      <c r="J464" s="60"/>
      <c r="K464" s="60"/>
      <c r="L464" s="60"/>
      <c r="M464" s="60"/>
      <c r="N464" s="60"/>
      <c r="O464" s="60"/>
      <c r="P464" s="1"/>
      <c r="Q464" s="1"/>
      <c r="R464" s="1"/>
      <c r="S464" s="1"/>
      <c r="T464" s="1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s="5" customFormat="1" ht="16.5" x14ac:dyDescent="0.25">
      <c r="A465" s="58" t="s">
        <v>171</v>
      </c>
      <c r="B465" s="42" t="s">
        <v>40</v>
      </c>
      <c r="C465" s="33" t="s">
        <v>7</v>
      </c>
      <c r="D465" s="33" t="s">
        <v>24</v>
      </c>
      <c r="E465" s="33" t="s">
        <v>172</v>
      </c>
      <c r="F465" s="13"/>
      <c r="G465" s="17">
        <f>G466+G470</f>
        <v>4653.2</v>
      </c>
      <c r="H465" s="17">
        <f>H466+H470</f>
        <v>4615.7999999999993</v>
      </c>
      <c r="I465" s="17">
        <f>I466+I470</f>
        <v>4615.8999999999996</v>
      </c>
      <c r="J465" s="60"/>
      <c r="K465" s="60"/>
      <c r="L465" s="60"/>
      <c r="M465" s="60"/>
      <c r="N465" s="60"/>
      <c r="O465" s="60"/>
      <c r="P465" s="1"/>
      <c r="Q465" s="1"/>
      <c r="R465" s="1"/>
      <c r="S465" s="1"/>
      <c r="T465" s="1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s="5" customFormat="1" ht="14.45" customHeight="1" x14ac:dyDescent="0.25">
      <c r="A466" s="65" t="s">
        <v>63</v>
      </c>
      <c r="B466" s="42" t="s">
        <v>40</v>
      </c>
      <c r="C466" s="33" t="s">
        <v>7</v>
      </c>
      <c r="D466" s="33" t="s">
        <v>24</v>
      </c>
      <c r="E466" s="33" t="s">
        <v>173</v>
      </c>
      <c r="F466" s="13"/>
      <c r="G466" s="17">
        <f>G467+G469+G468</f>
        <v>4643</v>
      </c>
      <c r="H466" s="17">
        <f>H467+H469+H468</f>
        <v>4605.5999999999995</v>
      </c>
      <c r="I466" s="17">
        <f>I467+I469+I468</f>
        <v>4605.7</v>
      </c>
      <c r="J466" s="60"/>
      <c r="K466" s="60"/>
      <c r="L466" s="60"/>
      <c r="M466" s="60"/>
      <c r="N466" s="60"/>
      <c r="O466" s="60"/>
      <c r="P466" s="1"/>
      <c r="Q466" s="1"/>
      <c r="R466" s="1"/>
      <c r="S466" s="1"/>
      <c r="T466" s="1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s="5" customFormat="1" ht="15" customHeight="1" x14ac:dyDescent="0.25">
      <c r="A467" s="58" t="s">
        <v>60</v>
      </c>
      <c r="B467" s="42" t="s">
        <v>40</v>
      </c>
      <c r="C467" s="33" t="s">
        <v>7</v>
      </c>
      <c r="D467" s="33" t="s">
        <v>24</v>
      </c>
      <c r="E467" s="33" t="s">
        <v>173</v>
      </c>
      <c r="F467" s="13" t="s">
        <v>59</v>
      </c>
      <c r="G467" s="17">
        <f>4503.7+20.3</f>
        <v>4524</v>
      </c>
      <c r="H467" s="17">
        <v>4517.7</v>
      </c>
      <c r="I467" s="17">
        <v>4517.7</v>
      </c>
      <c r="J467" s="60"/>
      <c r="K467" s="60"/>
      <c r="L467" s="60"/>
      <c r="M467" s="60"/>
      <c r="N467" s="60"/>
      <c r="O467" s="60"/>
      <c r="P467" s="1"/>
      <c r="Q467" s="1"/>
      <c r="R467" s="1"/>
      <c r="S467" s="1"/>
      <c r="T467" s="1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s="5" customFormat="1" ht="28.5" customHeight="1" x14ac:dyDescent="0.25">
      <c r="A468" s="62" t="s">
        <v>62</v>
      </c>
      <c r="B468" s="42" t="s">
        <v>40</v>
      </c>
      <c r="C468" s="33" t="s">
        <v>7</v>
      </c>
      <c r="D468" s="33" t="s">
        <v>24</v>
      </c>
      <c r="E468" s="33" t="s">
        <v>173</v>
      </c>
      <c r="F468" s="13" t="s">
        <v>61</v>
      </c>
      <c r="G468" s="17">
        <v>116.5</v>
      </c>
      <c r="H468" s="17">
        <v>85</v>
      </c>
      <c r="I468" s="17">
        <v>84.5</v>
      </c>
      <c r="J468" s="60"/>
      <c r="K468" s="60"/>
      <c r="L468" s="60"/>
      <c r="M468" s="60"/>
      <c r="N468" s="60"/>
      <c r="O468" s="60"/>
      <c r="P468" s="1"/>
      <c r="Q468" s="1"/>
      <c r="R468" s="1"/>
      <c r="S468" s="1"/>
      <c r="T468" s="1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s="5" customFormat="1" ht="15" customHeight="1" x14ac:dyDescent="0.25">
      <c r="A469" s="63" t="s">
        <v>68</v>
      </c>
      <c r="B469" s="42" t="s">
        <v>40</v>
      </c>
      <c r="C469" s="33" t="s">
        <v>7</v>
      </c>
      <c r="D469" s="33" t="s">
        <v>24</v>
      </c>
      <c r="E469" s="33" t="s">
        <v>173</v>
      </c>
      <c r="F469" s="13" t="s">
        <v>111</v>
      </c>
      <c r="G469" s="17">
        <v>2.5</v>
      </c>
      <c r="H469" s="17">
        <v>2.9</v>
      </c>
      <c r="I469" s="17">
        <v>3.5</v>
      </c>
      <c r="J469" s="60"/>
      <c r="K469" s="60"/>
      <c r="L469" s="60"/>
      <c r="M469" s="60"/>
      <c r="N469" s="60"/>
      <c r="O469" s="60"/>
      <c r="P469" s="1"/>
      <c r="Q469" s="1"/>
      <c r="R469" s="1"/>
      <c r="S469" s="1"/>
      <c r="T469" s="1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s="5" customFormat="1" ht="26.25" customHeight="1" x14ac:dyDescent="0.25">
      <c r="A470" s="66" t="s">
        <v>125</v>
      </c>
      <c r="B470" s="42" t="s">
        <v>40</v>
      </c>
      <c r="C470" s="33" t="s">
        <v>7</v>
      </c>
      <c r="D470" s="33" t="s">
        <v>24</v>
      </c>
      <c r="E470" s="33" t="s">
        <v>174</v>
      </c>
      <c r="F470" s="13"/>
      <c r="G470" s="17">
        <f>G471</f>
        <v>10.199999999999999</v>
      </c>
      <c r="H470" s="17">
        <f>H471</f>
        <v>10.199999999999999</v>
      </c>
      <c r="I470" s="17">
        <f>I471</f>
        <v>10.199999999999999</v>
      </c>
      <c r="J470" s="60"/>
      <c r="K470" s="60"/>
      <c r="L470" s="60"/>
      <c r="M470" s="60"/>
      <c r="N470" s="60"/>
      <c r="O470" s="60"/>
      <c r="P470" s="1"/>
      <c r="Q470" s="1"/>
      <c r="R470" s="1"/>
      <c r="S470" s="1"/>
      <c r="T470" s="1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s="5" customFormat="1" ht="21.75" customHeight="1" x14ac:dyDescent="0.25">
      <c r="A471" s="58" t="s">
        <v>60</v>
      </c>
      <c r="B471" s="42" t="s">
        <v>40</v>
      </c>
      <c r="C471" s="33" t="s">
        <v>7</v>
      </c>
      <c r="D471" s="33" t="s">
        <v>24</v>
      </c>
      <c r="E471" s="33" t="s">
        <v>174</v>
      </c>
      <c r="F471" s="13" t="s">
        <v>59</v>
      </c>
      <c r="G471" s="17">
        <v>10.199999999999999</v>
      </c>
      <c r="H471" s="17">
        <v>10.199999999999999</v>
      </c>
      <c r="I471" s="17">
        <v>10.199999999999999</v>
      </c>
      <c r="J471" s="60"/>
      <c r="K471" s="60"/>
      <c r="L471" s="60"/>
      <c r="M471" s="60"/>
      <c r="N471" s="60"/>
      <c r="O471" s="60"/>
      <c r="P471" s="1"/>
      <c r="Q471" s="1"/>
      <c r="R471" s="1"/>
      <c r="S471" s="1"/>
      <c r="T471" s="1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s="5" customFormat="1" ht="24.75" customHeight="1" x14ac:dyDescent="0.25">
      <c r="A472" s="57" t="s">
        <v>310</v>
      </c>
      <c r="B472" s="33" t="s">
        <v>40</v>
      </c>
      <c r="C472" s="33" t="s">
        <v>7</v>
      </c>
      <c r="D472" s="33" t="s">
        <v>24</v>
      </c>
      <c r="E472" s="33" t="s">
        <v>167</v>
      </c>
      <c r="F472" s="25"/>
      <c r="G472" s="17">
        <f>G474</f>
        <v>120.6</v>
      </c>
      <c r="H472" s="17">
        <f>H474</f>
        <v>120.6</v>
      </c>
      <c r="I472" s="17">
        <f>I474</f>
        <v>120.6</v>
      </c>
      <c r="J472" s="60"/>
      <c r="K472" s="60"/>
      <c r="L472" s="60"/>
      <c r="M472" s="60"/>
      <c r="N472" s="60"/>
      <c r="O472" s="60"/>
      <c r="P472" s="1"/>
      <c r="Q472" s="1"/>
      <c r="R472" s="1"/>
      <c r="S472" s="1"/>
      <c r="T472" s="1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s="5" customFormat="1" ht="20.25" customHeight="1" x14ac:dyDescent="0.25">
      <c r="A473" s="57" t="s">
        <v>169</v>
      </c>
      <c r="B473" s="33" t="s">
        <v>40</v>
      </c>
      <c r="C473" s="33" t="s">
        <v>7</v>
      </c>
      <c r="D473" s="33" t="s">
        <v>24</v>
      </c>
      <c r="E473" s="30" t="s">
        <v>249</v>
      </c>
      <c r="F473" s="25"/>
      <c r="G473" s="17">
        <f t="shared" ref="G473:I474" si="43">G474</f>
        <v>120.6</v>
      </c>
      <c r="H473" s="17">
        <f t="shared" si="43"/>
        <v>120.6</v>
      </c>
      <c r="I473" s="17">
        <f t="shared" si="43"/>
        <v>120.6</v>
      </c>
      <c r="J473" s="60"/>
      <c r="K473" s="60"/>
      <c r="L473" s="60"/>
      <c r="M473" s="60"/>
      <c r="N473" s="60"/>
      <c r="O473" s="60"/>
      <c r="P473" s="1"/>
      <c r="Q473" s="1"/>
      <c r="R473" s="1"/>
      <c r="S473" s="1"/>
      <c r="T473" s="1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s="5" customFormat="1" ht="55.5" customHeight="1" x14ac:dyDescent="0.25">
      <c r="A474" s="57" t="s">
        <v>461</v>
      </c>
      <c r="B474" s="33" t="s">
        <v>40</v>
      </c>
      <c r="C474" s="33" t="s">
        <v>7</v>
      </c>
      <c r="D474" s="33" t="s">
        <v>24</v>
      </c>
      <c r="E474" s="30" t="s">
        <v>168</v>
      </c>
      <c r="F474" s="25"/>
      <c r="G474" s="17">
        <f t="shared" si="43"/>
        <v>120.6</v>
      </c>
      <c r="H474" s="17">
        <f t="shared" si="43"/>
        <v>120.6</v>
      </c>
      <c r="I474" s="17">
        <f t="shared" si="43"/>
        <v>120.6</v>
      </c>
      <c r="J474" s="60"/>
      <c r="K474" s="60"/>
      <c r="L474" s="60"/>
      <c r="M474" s="60"/>
      <c r="N474" s="60"/>
      <c r="O474" s="60"/>
      <c r="P474" s="1"/>
      <c r="Q474" s="1"/>
      <c r="R474" s="1"/>
      <c r="S474" s="1"/>
      <c r="T474" s="1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s="5" customFormat="1" ht="38.25" customHeight="1" x14ac:dyDescent="0.25">
      <c r="A475" s="62" t="s">
        <v>62</v>
      </c>
      <c r="B475" s="33" t="s">
        <v>40</v>
      </c>
      <c r="C475" s="33" t="s">
        <v>7</v>
      </c>
      <c r="D475" s="33" t="s">
        <v>24</v>
      </c>
      <c r="E475" s="30" t="s">
        <v>168</v>
      </c>
      <c r="F475" s="13" t="s">
        <v>61</v>
      </c>
      <c r="G475" s="17">
        <v>120.6</v>
      </c>
      <c r="H475" s="17">
        <v>120.6</v>
      </c>
      <c r="I475" s="17">
        <v>120.6</v>
      </c>
      <c r="J475" s="17"/>
      <c r="K475" s="60"/>
      <c r="L475" s="60"/>
      <c r="M475" s="60"/>
      <c r="N475" s="60"/>
      <c r="O475" s="60"/>
      <c r="P475" s="1"/>
      <c r="Q475" s="1"/>
      <c r="R475" s="1"/>
      <c r="S475" s="1"/>
      <c r="T475" s="1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s="5" customFormat="1" ht="19.5" customHeight="1" x14ac:dyDescent="0.25">
      <c r="A476" s="84" t="s">
        <v>16</v>
      </c>
      <c r="B476" s="24" t="s">
        <v>40</v>
      </c>
      <c r="C476" s="24" t="s">
        <v>7</v>
      </c>
      <c r="D476" s="24" t="s">
        <v>42</v>
      </c>
      <c r="E476" s="30"/>
      <c r="F476" s="13"/>
      <c r="G476" s="31">
        <f t="shared" ref="G476:I480" si="44">G477</f>
        <v>299.39999999999998</v>
      </c>
      <c r="H476" s="31">
        <f t="shared" si="44"/>
        <v>299.39999999999998</v>
      </c>
      <c r="I476" s="31">
        <f t="shared" si="44"/>
        <v>299.39999999999998</v>
      </c>
      <c r="J476" s="60"/>
      <c r="K476" s="60"/>
      <c r="L476" s="60"/>
      <c r="M476" s="60"/>
      <c r="N476" s="60"/>
      <c r="O476" s="60"/>
      <c r="P476" s="1"/>
      <c r="Q476" s="1"/>
      <c r="R476" s="1"/>
      <c r="S476" s="1"/>
      <c r="T476" s="1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s="5" customFormat="1" ht="27.75" customHeight="1" x14ac:dyDescent="0.25">
      <c r="A477" s="63" t="s">
        <v>460</v>
      </c>
      <c r="B477" s="33" t="s">
        <v>40</v>
      </c>
      <c r="C477" s="33" t="s">
        <v>7</v>
      </c>
      <c r="D477" s="33" t="s">
        <v>42</v>
      </c>
      <c r="E477" s="33" t="s">
        <v>158</v>
      </c>
      <c r="F477" s="13"/>
      <c r="G477" s="17">
        <f t="shared" si="44"/>
        <v>299.39999999999998</v>
      </c>
      <c r="H477" s="17">
        <f t="shared" si="44"/>
        <v>299.39999999999998</v>
      </c>
      <c r="I477" s="17">
        <f t="shared" si="44"/>
        <v>299.39999999999998</v>
      </c>
      <c r="J477" s="60"/>
      <c r="K477" s="60"/>
      <c r="L477" s="60"/>
      <c r="M477" s="60"/>
      <c r="N477" s="60"/>
      <c r="O477" s="60"/>
      <c r="P477" s="1"/>
      <c r="Q477" s="1"/>
      <c r="R477" s="1"/>
      <c r="S477" s="1"/>
      <c r="T477" s="1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s="5" customFormat="1" ht="30.75" customHeight="1" x14ac:dyDescent="0.25">
      <c r="A478" s="11" t="s">
        <v>311</v>
      </c>
      <c r="B478" s="33" t="s">
        <v>40</v>
      </c>
      <c r="C478" s="33" t="s">
        <v>7</v>
      </c>
      <c r="D478" s="33" t="s">
        <v>42</v>
      </c>
      <c r="E478" s="33" t="s">
        <v>161</v>
      </c>
      <c r="F478" s="13"/>
      <c r="G478" s="17">
        <f t="shared" si="44"/>
        <v>299.39999999999998</v>
      </c>
      <c r="H478" s="17">
        <f t="shared" si="44"/>
        <v>299.39999999999998</v>
      </c>
      <c r="I478" s="17">
        <f t="shared" si="44"/>
        <v>299.39999999999998</v>
      </c>
      <c r="J478" s="60"/>
      <c r="K478" s="60"/>
      <c r="L478" s="60"/>
      <c r="M478" s="60"/>
      <c r="N478" s="60"/>
      <c r="O478" s="60"/>
      <c r="P478" s="1"/>
      <c r="Q478" s="1"/>
      <c r="R478" s="1"/>
      <c r="S478" s="1"/>
      <c r="T478" s="1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s="5" customFormat="1" ht="25.5" customHeight="1" x14ac:dyDescent="0.25">
      <c r="A479" s="11" t="s">
        <v>165</v>
      </c>
      <c r="B479" s="33" t="s">
        <v>40</v>
      </c>
      <c r="C479" s="33" t="s">
        <v>7</v>
      </c>
      <c r="D479" s="33" t="s">
        <v>42</v>
      </c>
      <c r="E479" s="33" t="s">
        <v>258</v>
      </c>
      <c r="F479" s="13"/>
      <c r="G479" s="17">
        <f t="shared" si="44"/>
        <v>299.39999999999998</v>
      </c>
      <c r="H479" s="17">
        <f t="shared" si="44"/>
        <v>299.39999999999998</v>
      </c>
      <c r="I479" s="17">
        <f t="shared" si="44"/>
        <v>299.39999999999998</v>
      </c>
      <c r="J479" s="60"/>
      <c r="K479" s="60"/>
      <c r="L479" s="60"/>
      <c r="M479" s="60"/>
      <c r="N479" s="60"/>
      <c r="O479" s="60"/>
      <c r="P479" s="1"/>
      <c r="Q479" s="1"/>
      <c r="R479" s="1"/>
      <c r="S479" s="1"/>
      <c r="T479" s="1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s="5" customFormat="1" ht="25.5" customHeight="1" x14ac:dyDescent="0.25">
      <c r="A480" s="66" t="s">
        <v>125</v>
      </c>
      <c r="B480" s="33" t="s">
        <v>40</v>
      </c>
      <c r="C480" s="33" t="s">
        <v>7</v>
      </c>
      <c r="D480" s="33" t="s">
        <v>42</v>
      </c>
      <c r="E480" s="30" t="s">
        <v>260</v>
      </c>
      <c r="F480" s="13"/>
      <c r="G480" s="17">
        <f t="shared" si="44"/>
        <v>299.39999999999998</v>
      </c>
      <c r="H480" s="17">
        <f t="shared" si="44"/>
        <v>299.39999999999998</v>
      </c>
      <c r="I480" s="17">
        <f t="shared" si="44"/>
        <v>299.39999999999998</v>
      </c>
      <c r="J480" s="60"/>
      <c r="K480" s="60"/>
      <c r="L480" s="60"/>
      <c r="M480" s="60"/>
      <c r="N480" s="60"/>
      <c r="O480" s="60"/>
      <c r="P480" s="1"/>
      <c r="Q480" s="1"/>
      <c r="R480" s="1"/>
      <c r="S480" s="1"/>
      <c r="T480" s="1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s="5" customFormat="1" ht="18" customHeight="1" x14ac:dyDescent="0.25">
      <c r="A481" s="58" t="s">
        <v>55</v>
      </c>
      <c r="B481" s="33" t="s">
        <v>40</v>
      </c>
      <c r="C481" s="33" t="s">
        <v>7</v>
      </c>
      <c r="D481" s="33" t="s">
        <v>42</v>
      </c>
      <c r="E481" s="30" t="s">
        <v>260</v>
      </c>
      <c r="F481" s="13" t="s">
        <v>56</v>
      </c>
      <c r="G481" s="17">
        <v>299.39999999999998</v>
      </c>
      <c r="H481" s="17">
        <v>299.39999999999998</v>
      </c>
      <c r="I481" s="17">
        <v>299.39999999999998</v>
      </c>
      <c r="J481" s="60"/>
      <c r="K481" s="60"/>
      <c r="L481" s="60"/>
      <c r="M481" s="60"/>
      <c r="N481" s="60"/>
      <c r="O481" s="60"/>
      <c r="P481" s="1"/>
      <c r="Q481" s="1"/>
      <c r="R481" s="1"/>
      <c r="S481" s="1"/>
      <c r="T481" s="1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s="5" customFormat="1" ht="14.45" customHeight="1" x14ac:dyDescent="0.25">
      <c r="A482" s="38" t="s">
        <v>48</v>
      </c>
      <c r="B482" s="41" t="s">
        <v>40</v>
      </c>
      <c r="C482" s="24" t="s">
        <v>9</v>
      </c>
      <c r="D482" s="24"/>
      <c r="E482" s="24"/>
      <c r="F482" s="25"/>
      <c r="G482" s="31">
        <f t="shared" ref="G482:I487" si="45">G483</f>
        <v>231.8</v>
      </c>
      <c r="H482" s="31">
        <f t="shared" si="45"/>
        <v>234.3</v>
      </c>
      <c r="I482" s="31">
        <f t="shared" si="45"/>
        <v>242.9</v>
      </c>
      <c r="J482" s="60"/>
      <c r="K482" s="60"/>
      <c r="L482" s="60"/>
      <c r="M482" s="60"/>
      <c r="N482" s="60"/>
      <c r="O482" s="60"/>
      <c r="P482" s="1"/>
      <c r="Q482" s="1"/>
      <c r="R482" s="1"/>
      <c r="S482" s="1"/>
      <c r="T482" s="1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s="5" customFormat="1" ht="18.75" customHeight="1" x14ac:dyDescent="0.25">
      <c r="A483" s="38" t="s">
        <v>54</v>
      </c>
      <c r="B483" s="41" t="s">
        <v>40</v>
      </c>
      <c r="C483" s="24" t="s">
        <v>9</v>
      </c>
      <c r="D483" s="24" t="s">
        <v>11</v>
      </c>
      <c r="E483" s="24"/>
      <c r="F483" s="25"/>
      <c r="G483" s="31">
        <f t="shared" si="45"/>
        <v>231.8</v>
      </c>
      <c r="H483" s="31">
        <f t="shared" si="45"/>
        <v>234.3</v>
      </c>
      <c r="I483" s="31">
        <f t="shared" si="45"/>
        <v>242.9</v>
      </c>
      <c r="J483" s="60"/>
      <c r="K483" s="60"/>
      <c r="L483" s="60"/>
      <c r="M483" s="60"/>
      <c r="N483" s="60"/>
      <c r="O483" s="60"/>
      <c r="P483" s="1"/>
      <c r="Q483" s="1"/>
      <c r="R483" s="1"/>
      <c r="S483" s="1"/>
      <c r="T483" s="1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s="5" customFormat="1" ht="32.25" customHeight="1" x14ac:dyDescent="0.25">
      <c r="A484" s="63" t="s">
        <v>460</v>
      </c>
      <c r="B484" s="42" t="s">
        <v>40</v>
      </c>
      <c r="C484" s="33" t="s">
        <v>9</v>
      </c>
      <c r="D484" s="33" t="s">
        <v>11</v>
      </c>
      <c r="E484" s="33" t="s">
        <v>158</v>
      </c>
      <c r="F484" s="13"/>
      <c r="G484" s="17">
        <f t="shared" si="45"/>
        <v>231.8</v>
      </c>
      <c r="H484" s="17">
        <f t="shared" si="45"/>
        <v>234.3</v>
      </c>
      <c r="I484" s="17">
        <f t="shared" si="45"/>
        <v>242.9</v>
      </c>
      <c r="J484" s="60"/>
      <c r="K484" s="60"/>
      <c r="L484" s="60"/>
      <c r="M484" s="60"/>
      <c r="N484" s="60"/>
      <c r="O484" s="60"/>
      <c r="P484" s="1"/>
      <c r="Q484" s="1"/>
      <c r="R484" s="1"/>
      <c r="S484" s="1"/>
      <c r="T484" s="1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s="5" customFormat="1" ht="30.75" customHeight="1" x14ac:dyDescent="0.25">
      <c r="A485" s="11" t="s">
        <v>311</v>
      </c>
      <c r="B485" s="42" t="s">
        <v>40</v>
      </c>
      <c r="C485" s="33" t="s">
        <v>9</v>
      </c>
      <c r="D485" s="33" t="s">
        <v>11</v>
      </c>
      <c r="E485" s="33" t="s">
        <v>161</v>
      </c>
      <c r="F485" s="13"/>
      <c r="G485" s="17">
        <f t="shared" si="45"/>
        <v>231.8</v>
      </c>
      <c r="H485" s="17">
        <f t="shared" si="45"/>
        <v>234.3</v>
      </c>
      <c r="I485" s="17">
        <f t="shared" si="45"/>
        <v>242.9</v>
      </c>
      <c r="J485" s="60"/>
      <c r="K485" s="60"/>
      <c r="L485" s="60"/>
      <c r="M485" s="60"/>
      <c r="N485" s="60"/>
      <c r="O485" s="60"/>
      <c r="P485" s="1"/>
      <c r="Q485" s="1"/>
      <c r="R485" s="1"/>
      <c r="S485" s="1"/>
      <c r="T485" s="1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s="5" customFormat="1" ht="26.25" customHeight="1" x14ac:dyDescent="0.25">
      <c r="A486" s="11" t="s">
        <v>165</v>
      </c>
      <c r="B486" s="42" t="s">
        <v>40</v>
      </c>
      <c r="C486" s="33" t="s">
        <v>9</v>
      </c>
      <c r="D486" s="33" t="s">
        <v>11</v>
      </c>
      <c r="E486" s="33" t="s">
        <v>258</v>
      </c>
      <c r="F486" s="13"/>
      <c r="G486" s="17">
        <f t="shared" si="45"/>
        <v>231.8</v>
      </c>
      <c r="H486" s="17">
        <f t="shared" si="45"/>
        <v>234.3</v>
      </c>
      <c r="I486" s="17">
        <f t="shared" si="45"/>
        <v>242.9</v>
      </c>
      <c r="J486" s="60"/>
      <c r="K486" s="60"/>
      <c r="L486" s="60"/>
      <c r="M486" s="60"/>
      <c r="N486" s="60"/>
      <c r="O486" s="60"/>
      <c r="P486" s="1"/>
      <c r="Q486" s="1"/>
      <c r="R486" s="1"/>
      <c r="S486" s="1"/>
      <c r="T486" s="1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s="5" customFormat="1" ht="27.75" customHeight="1" x14ac:dyDescent="0.25">
      <c r="A487" s="58" t="s">
        <v>49</v>
      </c>
      <c r="B487" s="42" t="s">
        <v>40</v>
      </c>
      <c r="C487" s="33" t="s">
        <v>9</v>
      </c>
      <c r="D487" s="33" t="s">
        <v>11</v>
      </c>
      <c r="E487" s="33" t="s">
        <v>166</v>
      </c>
      <c r="F487" s="13"/>
      <c r="G487" s="17">
        <f t="shared" si="45"/>
        <v>231.8</v>
      </c>
      <c r="H487" s="17">
        <f>H488</f>
        <v>234.3</v>
      </c>
      <c r="I487" s="17">
        <f>I488</f>
        <v>242.9</v>
      </c>
      <c r="J487" s="60"/>
      <c r="K487" s="60"/>
      <c r="L487" s="60"/>
      <c r="M487" s="60"/>
      <c r="N487" s="60"/>
      <c r="O487" s="60"/>
      <c r="P487" s="1"/>
      <c r="Q487" s="1"/>
      <c r="R487" s="1"/>
      <c r="S487" s="1"/>
      <c r="T487" s="1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s="5" customFormat="1" ht="15" customHeight="1" x14ac:dyDescent="0.25">
      <c r="A488" s="58" t="s">
        <v>55</v>
      </c>
      <c r="B488" s="42" t="s">
        <v>40</v>
      </c>
      <c r="C488" s="33" t="s">
        <v>9</v>
      </c>
      <c r="D488" s="33" t="s">
        <v>11</v>
      </c>
      <c r="E488" s="33" t="s">
        <v>166</v>
      </c>
      <c r="F488" s="13" t="s">
        <v>56</v>
      </c>
      <c r="G488" s="17">
        <v>231.8</v>
      </c>
      <c r="H488" s="17">
        <v>234.3</v>
      </c>
      <c r="I488" s="17">
        <v>242.9</v>
      </c>
      <c r="J488" s="60"/>
      <c r="K488" s="60"/>
      <c r="L488" s="60"/>
      <c r="M488" s="60"/>
      <c r="N488" s="60"/>
      <c r="O488" s="60"/>
      <c r="P488" s="1"/>
      <c r="Q488" s="1"/>
      <c r="R488" s="1"/>
      <c r="S488" s="1"/>
      <c r="T488" s="1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s="5" customFormat="1" ht="15" customHeight="1" x14ac:dyDescent="0.25">
      <c r="A489" s="73" t="s">
        <v>25</v>
      </c>
      <c r="B489" s="41" t="s">
        <v>40</v>
      </c>
      <c r="C489" s="24" t="s">
        <v>18</v>
      </c>
      <c r="D489" s="24"/>
      <c r="E489" s="24"/>
      <c r="F489" s="25"/>
      <c r="G489" s="31">
        <f>G490</f>
        <v>31</v>
      </c>
      <c r="H489" s="31">
        <f>H490</f>
        <v>0</v>
      </c>
      <c r="I489" s="31">
        <f>I490</f>
        <v>0</v>
      </c>
      <c r="J489" s="60"/>
      <c r="K489" s="60"/>
      <c r="L489" s="60"/>
      <c r="M489" s="60"/>
      <c r="N489" s="60"/>
      <c r="O489" s="60"/>
      <c r="P489" s="1"/>
      <c r="Q489" s="1"/>
      <c r="R489" s="1"/>
      <c r="S489" s="1"/>
      <c r="T489" s="1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s="5" customFormat="1" ht="15" customHeight="1" x14ac:dyDescent="0.25">
      <c r="A490" s="73" t="s">
        <v>27</v>
      </c>
      <c r="B490" s="41" t="s">
        <v>40</v>
      </c>
      <c r="C490" s="24" t="s">
        <v>18</v>
      </c>
      <c r="D490" s="24" t="s">
        <v>19</v>
      </c>
      <c r="E490" s="24"/>
      <c r="F490" s="25"/>
      <c r="G490" s="31">
        <f>G491</f>
        <v>31</v>
      </c>
      <c r="H490" s="31">
        <f>H495</f>
        <v>0</v>
      </c>
      <c r="I490" s="31">
        <f>I495</f>
        <v>0</v>
      </c>
      <c r="J490" s="60"/>
      <c r="K490" s="60"/>
      <c r="L490" s="60"/>
      <c r="M490" s="60"/>
      <c r="N490" s="60"/>
      <c r="O490" s="60"/>
      <c r="P490" s="1"/>
      <c r="Q490" s="1"/>
      <c r="R490" s="1"/>
      <c r="S490" s="1"/>
      <c r="T490" s="1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s="5" customFormat="1" ht="29.25" customHeight="1" x14ac:dyDescent="0.25">
      <c r="A491" s="63" t="s">
        <v>310</v>
      </c>
      <c r="B491" s="42" t="s">
        <v>40</v>
      </c>
      <c r="C491" s="33" t="s">
        <v>18</v>
      </c>
      <c r="D491" s="33" t="s">
        <v>19</v>
      </c>
      <c r="E491" s="33" t="s">
        <v>167</v>
      </c>
      <c r="F491" s="25"/>
      <c r="G491" s="17">
        <f>G492</f>
        <v>31</v>
      </c>
      <c r="H491" s="17">
        <f>H495</f>
        <v>0</v>
      </c>
      <c r="I491" s="17">
        <f>I495</f>
        <v>0</v>
      </c>
      <c r="J491" s="60"/>
      <c r="K491" s="60"/>
      <c r="L491" s="60"/>
      <c r="M491" s="60"/>
      <c r="N491" s="60"/>
      <c r="O491" s="60"/>
      <c r="P491" s="1"/>
      <c r="Q491" s="1"/>
      <c r="R491" s="1"/>
      <c r="S491" s="1"/>
      <c r="T491" s="1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s="5" customFormat="1" ht="54.75" customHeight="1" x14ac:dyDescent="0.25">
      <c r="A492" s="63" t="s">
        <v>430</v>
      </c>
      <c r="B492" s="42" t="s">
        <v>40</v>
      </c>
      <c r="C492" s="33" t="s">
        <v>18</v>
      </c>
      <c r="D492" s="33" t="s">
        <v>19</v>
      </c>
      <c r="E492" s="33" t="s">
        <v>431</v>
      </c>
      <c r="F492" s="25"/>
      <c r="G492" s="17">
        <f>G495+G493</f>
        <v>31</v>
      </c>
      <c r="H492" s="17">
        <f>H495</f>
        <v>0</v>
      </c>
      <c r="I492" s="17">
        <f>I495</f>
        <v>0</v>
      </c>
      <c r="J492" s="60"/>
      <c r="K492" s="60"/>
      <c r="L492" s="60"/>
      <c r="M492" s="60"/>
      <c r="N492" s="60"/>
      <c r="O492" s="60"/>
      <c r="P492" s="1"/>
      <c r="Q492" s="1"/>
      <c r="R492" s="1"/>
      <c r="S492" s="1"/>
      <c r="T492" s="1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s="5" customFormat="1" ht="39" customHeight="1" x14ac:dyDescent="0.25">
      <c r="A493" s="63" t="s">
        <v>264</v>
      </c>
      <c r="B493" s="42" t="s">
        <v>40</v>
      </c>
      <c r="C493" s="33" t="s">
        <v>18</v>
      </c>
      <c r="D493" s="33" t="s">
        <v>19</v>
      </c>
      <c r="E493" s="33" t="s">
        <v>457</v>
      </c>
      <c r="F493" s="25"/>
      <c r="G493" s="17">
        <f>G494</f>
        <v>14</v>
      </c>
      <c r="H493" s="17">
        <f>H494</f>
        <v>0</v>
      </c>
      <c r="I493" s="17">
        <f>I494</f>
        <v>0</v>
      </c>
      <c r="J493" s="60"/>
      <c r="K493" s="60"/>
      <c r="L493" s="60"/>
      <c r="M493" s="60"/>
      <c r="N493" s="60"/>
      <c r="O493" s="60"/>
      <c r="P493" s="1"/>
      <c r="Q493" s="1"/>
      <c r="R493" s="1"/>
      <c r="S493" s="1"/>
      <c r="T493" s="1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s="5" customFormat="1" ht="26.25" customHeight="1" x14ac:dyDescent="0.25">
      <c r="A494" s="62" t="s">
        <v>62</v>
      </c>
      <c r="B494" s="42" t="s">
        <v>40</v>
      </c>
      <c r="C494" s="33" t="s">
        <v>18</v>
      </c>
      <c r="D494" s="33" t="s">
        <v>19</v>
      </c>
      <c r="E494" s="33" t="s">
        <v>457</v>
      </c>
      <c r="F494" s="13" t="s">
        <v>61</v>
      </c>
      <c r="G494" s="17">
        <v>14</v>
      </c>
      <c r="H494" s="17">
        <v>0</v>
      </c>
      <c r="I494" s="17">
        <v>0</v>
      </c>
      <c r="J494" s="60"/>
      <c r="K494" s="60"/>
      <c r="L494" s="60"/>
      <c r="M494" s="60"/>
      <c r="N494" s="60"/>
      <c r="O494" s="60"/>
      <c r="P494" s="1"/>
      <c r="Q494" s="1"/>
      <c r="R494" s="1"/>
      <c r="S494" s="1"/>
      <c r="T494" s="1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s="5" customFormat="1" ht="52.5" customHeight="1" x14ac:dyDescent="0.25">
      <c r="A495" s="63" t="s">
        <v>416</v>
      </c>
      <c r="B495" s="42" t="s">
        <v>40</v>
      </c>
      <c r="C495" s="33" t="s">
        <v>18</v>
      </c>
      <c r="D495" s="33" t="s">
        <v>19</v>
      </c>
      <c r="E495" s="33" t="s">
        <v>417</v>
      </c>
      <c r="F495" s="13"/>
      <c r="G495" s="17">
        <f>G496</f>
        <v>17</v>
      </c>
      <c r="H495" s="17">
        <v>0</v>
      </c>
      <c r="I495" s="17">
        <v>0</v>
      </c>
      <c r="J495" s="60"/>
      <c r="K495" s="60"/>
      <c r="L495" s="60"/>
      <c r="M495" s="60"/>
      <c r="N495" s="60"/>
      <c r="O495" s="60"/>
      <c r="P495" s="1"/>
      <c r="Q495" s="1"/>
      <c r="R495" s="1"/>
      <c r="S495" s="1"/>
      <c r="T495" s="1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s="5" customFormat="1" ht="33" customHeight="1" x14ac:dyDescent="0.25">
      <c r="A496" s="62" t="s">
        <v>62</v>
      </c>
      <c r="B496" s="42" t="s">
        <v>40</v>
      </c>
      <c r="C496" s="33" t="s">
        <v>18</v>
      </c>
      <c r="D496" s="33" t="s">
        <v>19</v>
      </c>
      <c r="E496" s="33" t="s">
        <v>417</v>
      </c>
      <c r="F496" s="13" t="s">
        <v>61</v>
      </c>
      <c r="G496" s="17">
        <v>17</v>
      </c>
      <c r="H496" s="17">
        <v>0</v>
      </c>
      <c r="I496" s="17">
        <v>0</v>
      </c>
      <c r="J496" s="60"/>
      <c r="K496" s="60"/>
      <c r="L496" s="60"/>
      <c r="M496" s="60"/>
      <c r="N496" s="60"/>
      <c r="O496" s="60"/>
      <c r="P496" s="1"/>
      <c r="Q496" s="1"/>
      <c r="R496" s="1"/>
      <c r="S496" s="1"/>
      <c r="T496" s="1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s="5" customFormat="1" ht="16.5" customHeight="1" x14ac:dyDescent="0.25">
      <c r="A497" s="38" t="s">
        <v>13</v>
      </c>
      <c r="B497" s="41" t="s">
        <v>40</v>
      </c>
      <c r="C497" s="24" t="s">
        <v>42</v>
      </c>
      <c r="D497" s="24"/>
      <c r="E497" s="24"/>
      <c r="F497" s="25"/>
      <c r="G497" s="31">
        <f>G498</f>
        <v>297</v>
      </c>
      <c r="H497" s="31">
        <f>H498</f>
        <v>252</v>
      </c>
      <c r="I497" s="31">
        <f>I498</f>
        <v>2</v>
      </c>
      <c r="J497" s="60"/>
      <c r="K497" s="60"/>
      <c r="L497" s="60"/>
      <c r="M497" s="60"/>
      <c r="N497" s="60"/>
      <c r="O497" s="60"/>
      <c r="P497" s="1"/>
      <c r="Q497" s="1"/>
      <c r="R497" s="1"/>
      <c r="S497" s="1"/>
      <c r="T497" s="1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s="5" customFormat="1" ht="18" customHeight="1" x14ac:dyDescent="0.25">
      <c r="A498" s="48" t="s">
        <v>327</v>
      </c>
      <c r="B498" s="22">
        <v>792</v>
      </c>
      <c r="C498" s="24" t="s">
        <v>42</v>
      </c>
      <c r="D498" s="24" t="s">
        <v>7</v>
      </c>
      <c r="E498" s="30"/>
      <c r="F498" s="13"/>
      <c r="G498" s="31">
        <f>G500</f>
        <v>297</v>
      </c>
      <c r="H498" s="31">
        <f>H500</f>
        <v>252</v>
      </c>
      <c r="I498" s="31">
        <f>I500</f>
        <v>2</v>
      </c>
      <c r="J498" s="60"/>
      <c r="K498" s="60"/>
      <c r="L498" s="60"/>
      <c r="M498" s="60"/>
      <c r="N498" s="60"/>
      <c r="O498" s="60"/>
      <c r="P498" s="1"/>
      <c r="Q498" s="1"/>
      <c r="R498" s="1"/>
      <c r="S498" s="1"/>
      <c r="T498" s="1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s="5" customFormat="1" ht="30.75" customHeight="1" x14ac:dyDescent="0.25">
      <c r="A499" s="63" t="s">
        <v>460</v>
      </c>
      <c r="B499" s="33" t="s">
        <v>40</v>
      </c>
      <c r="C499" s="33" t="s">
        <v>42</v>
      </c>
      <c r="D499" s="33" t="s">
        <v>7</v>
      </c>
      <c r="E499" s="33" t="s">
        <v>158</v>
      </c>
      <c r="F499" s="13"/>
      <c r="G499" s="17">
        <f>G500</f>
        <v>297</v>
      </c>
      <c r="H499" s="17">
        <f>H500</f>
        <v>252</v>
      </c>
      <c r="I499" s="17">
        <f>I500</f>
        <v>2</v>
      </c>
      <c r="J499" s="60"/>
      <c r="K499" s="60"/>
      <c r="L499" s="60"/>
      <c r="M499" s="60"/>
      <c r="N499" s="60"/>
      <c r="O499" s="60"/>
      <c r="P499" s="1"/>
      <c r="Q499" s="1"/>
      <c r="R499" s="1"/>
      <c r="S499" s="1"/>
      <c r="T499" s="1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s="5" customFormat="1" ht="29.25" customHeight="1" x14ac:dyDescent="0.25">
      <c r="A500" s="58" t="s">
        <v>120</v>
      </c>
      <c r="B500" s="42" t="s">
        <v>40</v>
      </c>
      <c r="C500" s="33" t="s">
        <v>42</v>
      </c>
      <c r="D500" s="33" t="s">
        <v>7</v>
      </c>
      <c r="E500" s="33" t="s">
        <v>157</v>
      </c>
      <c r="F500" s="13"/>
      <c r="G500" s="17">
        <f>G502</f>
        <v>297</v>
      </c>
      <c r="H500" s="17">
        <f>H502</f>
        <v>252</v>
      </c>
      <c r="I500" s="17">
        <f>I502</f>
        <v>2</v>
      </c>
      <c r="J500" s="17"/>
      <c r="K500" s="60"/>
      <c r="L500" s="60"/>
      <c r="M500" s="60"/>
      <c r="N500" s="60"/>
      <c r="O500" s="60"/>
      <c r="P500" s="1"/>
      <c r="Q500" s="1"/>
      <c r="R500" s="1"/>
      <c r="S500" s="1"/>
      <c r="T500" s="1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s="5" customFormat="1" ht="18" customHeight="1" x14ac:dyDescent="0.25">
      <c r="A501" s="58" t="s">
        <v>156</v>
      </c>
      <c r="B501" s="42" t="s">
        <v>40</v>
      </c>
      <c r="C501" s="33" t="s">
        <v>42</v>
      </c>
      <c r="D501" s="33" t="s">
        <v>7</v>
      </c>
      <c r="E501" s="33" t="s">
        <v>159</v>
      </c>
      <c r="F501" s="13"/>
      <c r="G501" s="17">
        <f t="shared" ref="G501:I502" si="46">G502</f>
        <v>297</v>
      </c>
      <c r="H501" s="17">
        <f t="shared" si="46"/>
        <v>252</v>
      </c>
      <c r="I501" s="17">
        <f t="shared" si="46"/>
        <v>2</v>
      </c>
      <c r="J501" s="17"/>
      <c r="K501" s="60"/>
      <c r="L501" s="60"/>
      <c r="M501" s="60"/>
      <c r="N501" s="60"/>
      <c r="O501" s="60"/>
      <c r="P501" s="1"/>
      <c r="Q501" s="1"/>
      <c r="R501" s="1"/>
      <c r="S501" s="1"/>
      <c r="T501" s="1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s="5" customFormat="1" ht="14.45" customHeight="1" x14ac:dyDescent="0.25">
      <c r="A502" s="49" t="s">
        <v>15</v>
      </c>
      <c r="B502" s="37">
        <v>792</v>
      </c>
      <c r="C502" s="33" t="s">
        <v>42</v>
      </c>
      <c r="D502" s="33" t="s">
        <v>7</v>
      </c>
      <c r="E502" s="30" t="s">
        <v>160</v>
      </c>
      <c r="F502" s="13"/>
      <c r="G502" s="17">
        <f t="shared" si="46"/>
        <v>297</v>
      </c>
      <c r="H502" s="17">
        <f t="shared" si="46"/>
        <v>252</v>
      </c>
      <c r="I502" s="17">
        <f t="shared" si="46"/>
        <v>2</v>
      </c>
      <c r="J502" s="17"/>
      <c r="K502" s="60"/>
      <c r="L502" s="60"/>
      <c r="M502" s="60"/>
      <c r="N502" s="60"/>
      <c r="O502" s="60"/>
      <c r="P502" s="1"/>
      <c r="Q502" s="1"/>
      <c r="R502" s="1"/>
      <c r="S502" s="1"/>
      <c r="T502" s="1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s="5" customFormat="1" ht="18.75" customHeight="1" x14ac:dyDescent="0.25">
      <c r="A503" s="11" t="s">
        <v>127</v>
      </c>
      <c r="B503" s="37">
        <v>792</v>
      </c>
      <c r="C503" s="33" t="s">
        <v>42</v>
      </c>
      <c r="D503" s="33" t="s">
        <v>7</v>
      </c>
      <c r="E503" s="30" t="s">
        <v>160</v>
      </c>
      <c r="F503" s="13" t="s">
        <v>126</v>
      </c>
      <c r="G503" s="17">
        <v>297</v>
      </c>
      <c r="H503" s="17">
        <v>252</v>
      </c>
      <c r="I503" s="17">
        <v>2</v>
      </c>
      <c r="J503" s="17"/>
      <c r="K503" s="60"/>
      <c r="L503" s="60"/>
      <c r="M503" s="60"/>
      <c r="N503" s="60"/>
      <c r="O503" s="60"/>
      <c r="P503" s="1"/>
      <c r="Q503" s="1"/>
      <c r="R503" s="1"/>
      <c r="S503" s="1"/>
      <c r="T503" s="1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s="5" customFormat="1" ht="27" customHeight="1" x14ac:dyDescent="0.25">
      <c r="A504" s="28" t="s">
        <v>46</v>
      </c>
      <c r="B504" s="24" t="s">
        <v>40</v>
      </c>
      <c r="C504" s="24" t="s">
        <v>17</v>
      </c>
      <c r="D504" s="33"/>
      <c r="E504" s="33"/>
      <c r="F504" s="13"/>
      <c r="G504" s="27">
        <f t="shared" ref="G504:I506" si="47">G505</f>
        <v>14556.5</v>
      </c>
      <c r="H504" s="27">
        <f t="shared" si="47"/>
        <v>11866.2</v>
      </c>
      <c r="I504" s="27">
        <f t="shared" si="47"/>
        <v>12121.6</v>
      </c>
      <c r="J504" s="60"/>
      <c r="K504" s="60"/>
      <c r="L504" s="60"/>
      <c r="M504" s="60"/>
      <c r="N504" s="60"/>
      <c r="O504" s="60"/>
      <c r="P504" s="1"/>
      <c r="Q504" s="1"/>
      <c r="R504" s="1"/>
      <c r="S504" s="1"/>
      <c r="T504" s="1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s="5" customFormat="1" ht="30" customHeight="1" x14ac:dyDescent="0.25">
      <c r="A505" s="28" t="s">
        <v>47</v>
      </c>
      <c r="B505" s="24" t="s">
        <v>40</v>
      </c>
      <c r="C505" s="24" t="s">
        <v>17</v>
      </c>
      <c r="D505" s="24" t="s">
        <v>7</v>
      </c>
      <c r="E505" s="33"/>
      <c r="F505" s="13"/>
      <c r="G505" s="27">
        <f t="shared" si="47"/>
        <v>14556.5</v>
      </c>
      <c r="H505" s="27">
        <f t="shared" si="47"/>
        <v>11866.2</v>
      </c>
      <c r="I505" s="27">
        <f t="shared" si="47"/>
        <v>12121.6</v>
      </c>
      <c r="J505" s="60"/>
      <c r="K505" s="60"/>
      <c r="L505" s="60"/>
      <c r="M505" s="60"/>
      <c r="N505" s="60"/>
      <c r="O505" s="60"/>
      <c r="P505" s="1"/>
      <c r="Q505" s="1"/>
      <c r="R505" s="1"/>
      <c r="S505" s="1"/>
      <c r="T505" s="1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s="5" customFormat="1" ht="27" customHeight="1" x14ac:dyDescent="0.25">
      <c r="A506" s="63" t="s">
        <v>460</v>
      </c>
      <c r="B506" s="33" t="s">
        <v>40</v>
      </c>
      <c r="C506" s="33" t="s">
        <v>17</v>
      </c>
      <c r="D506" s="33" t="s">
        <v>7</v>
      </c>
      <c r="E506" s="33" t="s">
        <v>158</v>
      </c>
      <c r="F506" s="13"/>
      <c r="G506" s="17">
        <f t="shared" si="47"/>
        <v>14556.5</v>
      </c>
      <c r="H506" s="17">
        <f t="shared" si="47"/>
        <v>11866.2</v>
      </c>
      <c r="I506" s="17">
        <f t="shared" si="47"/>
        <v>12121.6</v>
      </c>
      <c r="J506" s="60"/>
      <c r="K506" s="60"/>
      <c r="L506" s="60"/>
      <c r="M506" s="60"/>
      <c r="N506" s="60"/>
      <c r="O506" s="60"/>
      <c r="P506" s="1"/>
      <c r="Q506" s="1"/>
      <c r="R506" s="1"/>
      <c r="S506" s="1"/>
      <c r="T506" s="1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s="5" customFormat="1" ht="30" customHeight="1" x14ac:dyDescent="0.25">
      <c r="A507" s="11" t="s">
        <v>311</v>
      </c>
      <c r="B507" s="33" t="s">
        <v>40</v>
      </c>
      <c r="C507" s="33" t="s">
        <v>17</v>
      </c>
      <c r="D507" s="33" t="s">
        <v>7</v>
      </c>
      <c r="E507" s="33" t="s">
        <v>161</v>
      </c>
      <c r="F507" s="13"/>
      <c r="G507" s="17">
        <f>G509</f>
        <v>14556.5</v>
      </c>
      <c r="H507" s="17">
        <f>H509</f>
        <v>11866.2</v>
      </c>
      <c r="I507" s="17">
        <f>I509</f>
        <v>12121.6</v>
      </c>
      <c r="J507" s="60"/>
      <c r="K507" s="60"/>
      <c r="L507" s="60"/>
      <c r="M507" s="60"/>
      <c r="N507" s="60"/>
      <c r="O507" s="60"/>
      <c r="P507" s="1"/>
      <c r="Q507" s="1"/>
      <c r="R507" s="1"/>
      <c r="S507" s="1"/>
      <c r="T507" s="1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s="5" customFormat="1" ht="27.75" customHeight="1" x14ac:dyDescent="0.25">
      <c r="A508" s="102" t="s">
        <v>490</v>
      </c>
      <c r="B508" s="33" t="s">
        <v>40</v>
      </c>
      <c r="C508" s="33" t="s">
        <v>17</v>
      </c>
      <c r="D508" s="33" t="s">
        <v>7</v>
      </c>
      <c r="E508" s="33" t="s">
        <v>162</v>
      </c>
      <c r="F508" s="13"/>
      <c r="G508" s="17">
        <f t="shared" ref="G508:I509" si="48">G509</f>
        <v>14556.5</v>
      </c>
      <c r="H508" s="17">
        <v>299</v>
      </c>
      <c r="I508" s="17">
        <f t="shared" si="48"/>
        <v>12121.6</v>
      </c>
      <c r="J508" s="60"/>
      <c r="K508" s="60"/>
      <c r="L508" s="60"/>
      <c r="M508" s="60"/>
      <c r="N508" s="60"/>
      <c r="O508" s="60"/>
      <c r="P508" s="1"/>
      <c r="Q508" s="1"/>
      <c r="R508" s="1"/>
      <c r="S508" s="1"/>
      <c r="T508" s="1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s="5" customFormat="1" ht="27.75" customHeight="1" x14ac:dyDescent="0.25">
      <c r="A509" s="102" t="s">
        <v>491</v>
      </c>
      <c r="B509" s="33" t="s">
        <v>40</v>
      </c>
      <c r="C509" s="33" t="s">
        <v>17</v>
      </c>
      <c r="D509" s="33" t="s">
        <v>7</v>
      </c>
      <c r="E509" s="33" t="s">
        <v>163</v>
      </c>
      <c r="F509" s="13"/>
      <c r="G509" s="17">
        <f t="shared" si="48"/>
        <v>14556.5</v>
      </c>
      <c r="H509" s="17">
        <f t="shared" si="48"/>
        <v>11866.2</v>
      </c>
      <c r="I509" s="17">
        <f t="shared" si="48"/>
        <v>12121.6</v>
      </c>
      <c r="J509" s="60"/>
      <c r="K509" s="60"/>
      <c r="L509" s="60"/>
      <c r="M509" s="60"/>
      <c r="N509" s="60"/>
      <c r="O509" s="60"/>
      <c r="P509" s="1"/>
      <c r="Q509" s="1"/>
      <c r="R509" s="1"/>
      <c r="S509" s="1"/>
      <c r="T509" s="1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s="5" customFormat="1" ht="16.5" customHeight="1" x14ac:dyDescent="0.25">
      <c r="A510" s="11" t="s">
        <v>113</v>
      </c>
      <c r="B510" s="33" t="s">
        <v>40</v>
      </c>
      <c r="C510" s="33" t="s">
        <v>17</v>
      </c>
      <c r="D510" s="33" t="s">
        <v>7</v>
      </c>
      <c r="E510" s="33" t="s">
        <v>164</v>
      </c>
      <c r="F510" s="13" t="s">
        <v>112</v>
      </c>
      <c r="G510" s="17">
        <v>14556.5</v>
      </c>
      <c r="H510" s="17">
        <v>11866.2</v>
      </c>
      <c r="I510" s="17">
        <v>12121.6</v>
      </c>
      <c r="J510" s="60"/>
      <c r="K510" s="60"/>
      <c r="L510" s="60"/>
      <c r="M510" s="60"/>
      <c r="N510" s="60"/>
      <c r="O510" s="60"/>
      <c r="P510" s="1"/>
      <c r="Q510" s="1"/>
      <c r="R510" s="1"/>
      <c r="S510" s="1"/>
      <c r="T510" s="1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2.75" customHeight="1" x14ac:dyDescent="0.25">
      <c r="A511" s="58"/>
      <c r="B511" s="33"/>
      <c r="C511" s="33"/>
      <c r="D511" s="33"/>
      <c r="E511" s="33"/>
      <c r="F511" s="13"/>
      <c r="G511" s="50"/>
      <c r="H511" s="75"/>
      <c r="I511" s="75"/>
      <c r="J511" s="67"/>
      <c r="K511" s="67"/>
      <c r="L511" s="67"/>
      <c r="M511" s="67"/>
      <c r="N511" s="67"/>
      <c r="O511" s="67"/>
      <c r="P511" s="2"/>
      <c r="Q511" s="2"/>
      <c r="R511" s="2"/>
      <c r="S511" s="2"/>
      <c r="T511" s="2"/>
    </row>
    <row r="512" spans="1:35" ht="14.45" customHeight="1" x14ac:dyDescent="0.25">
      <c r="A512" s="23" t="s">
        <v>41</v>
      </c>
      <c r="B512" s="33"/>
      <c r="C512" s="33"/>
      <c r="D512" s="33"/>
      <c r="E512" s="33"/>
      <c r="F512" s="13"/>
      <c r="G512" s="31">
        <f>G11+G388+G399+G460</f>
        <v>301165.00000000006</v>
      </c>
      <c r="H512" s="31">
        <f>H11+H388+H399+H460</f>
        <v>259245</v>
      </c>
      <c r="I512" s="31">
        <f>I11+I388+I399+I460</f>
        <v>259773.7</v>
      </c>
      <c r="J512" s="67"/>
      <c r="K512" s="67"/>
      <c r="L512" s="67"/>
      <c r="M512" s="67"/>
      <c r="N512" s="67"/>
      <c r="O512" s="67"/>
      <c r="P512" s="2"/>
      <c r="Q512" s="2"/>
      <c r="R512" s="2"/>
      <c r="S512" s="2"/>
      <c r="T512" s="2"/>
    </row>
    <row r="513" spans="1:20" ht="14.45" customHeight="1" x14ac:dyDescent="0.25">
      <c r="A513" s="55"/>
      <c r="B513" s="33"/>
      <c r="C513" s="33"/>
      <c r="D513" s="33"/>
      <c r="E513" s="33"/>
      <c r="F513" s="13"/>
      <c r="G513" s="27"/>
      <c r="H513" s="75"/>
      <c r="I513" s="75"/>
      <c r="J513" s="67"/>
      <c r="K513" s="67"/>
      <c r="L513" s="67"/>
      <c r="M513" s="67"/>
      <c r="N513" s="67"/>
      <c r="O513" s="67"/>
      <c r="P513" s="2"/>
      <c r="Q513" s="2"/>
      <c r="R513" s="2"/>
      <c r="S513" s="2"/>
      <c r="T513" s="2"/>
    </row>
    <row r="514" spans="1:20" ht="17.25" customHeight="1" x14ac:dyDescent="0.25">
      <c r="A514" s="55"/>
      <c r="B514" s="52"/>
      <c r="C514" s="52"/>
      <c r="D514" s="52"/>
      <c r="E514" s="52"/>
      <c r="F514" s="52"/>
      <c r="H514" s="75"/>
      <c r="I514" s="75"/>
      <c r="J514" s="67"/>
      <c r="K514" s="67"/>
      <c r="L514" s="67"/>
      <c r="M514" s="67"/>
      <c r="N514" s="67"/>
      <c r="O514" s="67"/>
      <c r="P514" s="2"/>
      <c r="Q514" s="2"/>
      <c r="R514" s="2"/>
      <c r="S514" s="2"/>
      <c r="T514" s="2"/>
    </row>
    <row r="515" spans="1:20" ht="14.45" customHeight="1" x14ac:dyDescent="0.25">
      <c r="A515" s="55" t="s">
        <v>58</v>
      </c>
      <c r="B515" s="52"/>
      <c r="C515" s="52"/>
      <c r="D515" s="52"/>
      <c r="E515" s="52"/>
      <c r="F515" s="52"/>
      <c r="G515" s="16">
        <f>G365+G367+G405+G444+G447+G450+G348+G361</f>
        <v>41860.799999999996</v>
      </c>
      <c r="H515" s="16">
        <f>H365+H367+H405+H444+H447+H450+H348+H437</f>
        <v>43786.3</v>
      </c>
      <c r="I515" s="16">
        <f>I365+I367+I405+I444+I447+I450+I348+I437</f>
        <v>43785.8</v>
      </c>
      <c r="J515" s="67"/>
      <c r="K515" s="67"/>
      <c r="L515" s="67"/>
      <c r="M515" s="67"/>
      <c r="N515" s="67"/>
      <c r="O515" s="67"/>
      <c r="P515" s="2"/>
      <c r="Q515" s="2"/>
      <c r="R515" s="2"/>
      <c r="S515" s="2"/>
      <c r="T515" s="2"/>
    </row>
    <row r="516" spans="1:20" ht="22.5" customHeight="1" x14ac:dyDescent="0.25">
      <c r="A516" s="55" t="s">
        <v>309</v>
      </c>
      <c r="B516" s="52"/>
      <c r="C516" s="52"/>
      <c r="D516" s="52"/>
      <c r="E516" s="52"/>
      <c r="F516" s="52"/>
      <c r="G516" s="76" t="e">
        <f>G27+G30+G49+G53+G55+G89+G95+G161+G163+G169+G191+G193+G196+G198+G200+G208+G330+#REF!+G364+G366+#REF!+G399+G470+G480+G482+G504</f>
        <v>#REF!</v>
      </c>
      <c r="H516" s="76" t="e">
        <f>H27+H30+H49+H53+H55+H89+H95+H161+H163+H169+H191+H193+H196+H198+H200+H208+H330+#REF!+H364+H366+#REF!+H399+H470+H480+H482+H504</f>
        <v>#REF!</v>
      </c>
      <c r="I516" s="76" t="e">
        <f>I27+I30+I49+I53+I55+I89+I95+I161+I163+I169+I191+I193+I196+I198+I200+I208+I330+#REF!+I364+I366+#REF!+I399+I470+I480+I482+I504</f>
        <v>#REF!</v>
      </c>
      <c r="J516" s="67"/>
      <c r="K516" s="67"/>
      <c r="L516" s="67"/>
      <c r="M516" s="67"/>
      <c r="N516" s="67"/>
      <c r="O516" s="67"/>
      <c r="P516" s="2"/>
      <c r="Q516" s="2"/>
      <c r="R516" s="2"/>
      <c r="S516" s="2"/>
      <c r="T516" s="2"/>
    </row>
    <row r="517" spans="1:20" ht="14.45" customHeight="1" x14ac:dyDescent="0.25">
      <c r="A517" s="55"/>
      <c r="B517" s="52"/>
      <c r="C517" s="52"/>
      <c r="D517" s="52"/>
      <c r="E517" s="52"/>
      <c r="F517" s="52"/>
      <c r="G517" s="81"/>
      <c r="H517" s="75"/>
      <c r="I517" s="75">
        <v>0</v>
      </c>
      <c r="J517" s="67"/>
      <c r="K517" s="67"/>
      <c r="L517" s="67"/>
      <c r="M517" s="67"/>
      <c r="N517" s="67"/>
      <c r="O517" s="67"/>
      <c r="P517" s="2"/>
      <c r="Q517" s="2"/>
      <c r="R517" s="2"/>
      <c r="S517" s="2"/>
      <c r="T517" s="2"/>
    </row>
    <row r="518" spans="1:20" ht="14.45" customHeight="1" x14ac:dyDescent="0.25">
      <c r="A518" s="55"/>
      <c r="B518" s="52"/>
      <c r="C518" s="52"/>
      <c r="D518" s="52"/>
      <c r="E518" s="52"/>
      <c r="F518" s="52"/>
      <c r="H518" s="16"/>
      <c r="I518" s="16"/>
      <c r="J518" s="67"/>
      <c r="K518" s="67"/>
      <c r="L518" s="67"/>
      <c r="M518" s="67"/>
      <c r="N518" s="67"/>
      <c r="O518" s="67"/>
      <c r="P518" s="2"/>
      <c r="Q518" s="2"/>
      <c r="R518" s="2"/>
      <c r="S518" s="2"/>
      <c r="T518" s="2"/>
    </row>
    <row r="519" spans="1:20" ht="14.45" customHeight="1" x14ac:dyDescent="0.25">
      <c r="A519" s="55"/>
      <c r="B519" s="52"/>
      <c r="C519" s="52"/>
      <c r="D519" s="52"/>
      <c r="E519" s="52"/>
      <c r="F519" s="52"/>
      <c r="G519" s="34"/>
      <c r="H519" s="89"/>
      <c r="I519" s="75"/>
      <c r="J519" s="67"/>
      <c r="K519" s="67"/>
      <c r="L519" s="67"/>
      <c r="M519" s="67"/>
      <c r="N519" s="67"/>
      <c r="O519" s="67"/>
      <c r="P519" s="2"/>
      <c r="Q519" s="2"/>
      <c r="R519" s="2"/>
      <c r="S519" s="2"/>
      <c r="T519" s="2"/>
    </row>
    <row r="520" spans="1:20" ht="14.45" customHeight="1" x14ac:dyDescent="0.25">
      <c r="A520" s="55"/>
      <c r="B520" s="52"/>
      <c r="C520" s="52"/>
      <c r="D520" s="52"/>
      <c r="E520" s="52"/>
      <c r="F520" s="52"/>
      <c r="G520" s="53"/>
      <c r="H520" s="75"/>
      <c r="I520" s="75"/>
      <c r="J520" s="67"/>
      <c r="K520" s="67"/>
      <c r="L520" s="67"/>
      <c r="M520" s="67"/>
      <c r="N520" s="67"/>
      <c r="O520" s="67"/>
      <c r="P520" s="2"/>
      <c r="Q520" s="2"/>
      <c r="R520" s="2"/>
      <c r="S520" s="2"/>
      <c r="T520" s="2"/>
    </row>
    <row r="521" spans="1:20" ht="14.45" customHeight="1" x14ac:dyDescent="0.25">
      <c r="A521" s="55"/>
      <c r="B521" s="52"/>
      <c r="C521" s="52"/>
      <c r="D521" s="52"/>
      <c r="E521" s="52"/>
      <c r="F521" s="52"/>
      <c r="G521" s="53"/>
      <c r="H521" s="75"/>
      <c r="I521" s="75"/>
      <c r="J521" s="67"/>
      <c r="K521" s="67"/>
      <c r="L521" s="67"/>
      <c r="M521" s="67"/>
      <c r="N521" s="67"/>
      <c r="O521" s="67"/>
      <c r="P521" s="2"/>
      <c r="Q521" s="2"/>
      <c r="R521" s="2"/>
      <c r="S521" s="2"/>
      <c r="T521" s="2"/>
    </row>
    <row r="522" spans="1:20" ht="14.45" customHeight="1" x14ac:dyDescent="0.25">
      <c r="A522" s="55"/>
      <c r="B522" s="52"/>
      <c r="C522" s="52"/>
      <c r="D522" s="52"/>
      <c r="E522" s="52"/>
      <c r="F522" s="52"/>
      <c r="G522" s="55"/>
      <c r="H522" s="75"/>
      <c r="I522" s="75"/>
      <c r="J522" s="67"/>
      <c r="K522" s="67"/>
      <c r="L522" s="67"/>
      <c r="M522" s="67"/>
      <c r="N522" s="67"/>
      <c r="O522" s="67"/>
      <c r="P522" s="2"/>
      <c r="Q522" s="2"/>
      <c r="R522" s="2"/>
      <c r="S522" s="2"/>
      <c r="T522" s="2"/>
    </row>
    <row r="523" spans="1:20" ht="14.45" customHeight="1" x14ac:dyDescent="0.25">
      <c r="A523" s="55"/>
      <c r="B523" s="52"/>
      <c r="C523" s="52"/>
      <c r="D523" s="52"/>
      <c r="E523" s="52"/>
      <c r="F523" s="52"/>
      <c r="G523" s="55"/>
      <c r="H523" s="75"/>
      <c r="I523" s="75"/>
      <c r="J523" s="67"/>
      <c r="K523" s="67"/>
      <c r="L523" s="67"/>
      <c r="M523" s="67"/>
      <c r="N523" s="67"/>
      <c r="O523" s="67"/>
      <c r="P523" s="2"/>
      <c r="Q523" s="2"/>
      <c r="R523" s="2"/>
      <c r="S523" s="2"/>
      <c r="T523" s="2"/>
    </row>
    <row r="524" spans="1:20" ht="14.45" customHeight="1" x14ac:dyDescent="0.25">
      <c r="A524" s="55"/>
      <c r="B524" s="52"/>
      <c r="C524" s="52"/>
      <c r="D524" s="52"/>
      <c r="E524" s="52"/>
      <c r="F524" s="52"/>
      <c r="G524" s="55"/>
      <c r="H524" s="75"/>
      <c r="I524" s="75"/>
      <c r="J524" s="67"/>
      <c r="K524" s="67"/>
      <c r="L524" s="67"/>
      <c r="M524" s="67"/>
      <c r="N524" s="67"/>
      <c r="O524" s="67"/>
      <c r="P524" s="2"/>
      <c r="Q524" s="2"/>
      <c r="R524" s="2"/>
      <c r="S524" s="2"/>
      <c r="T524" s="2"/>
    </row>
    <row r="525" spans="1:20" ht="14.45" customHeight="1" x14ac:dyDescent="0.25">
      <c r="A525" s="55"/>
      <c r="B525" s="52"/>
      <c r="C525" s="52"/>
      <c r="D525" s="52"/>
      <c r="E525" s="52"/>
      <c r="F525" s="52"/>
      <c r="G525" s="55"/>
      <c r="H525" s="75"/>
      <c r="I525" s="75"/>
      <c r="J525" s="67"/>
      <c r="K525" s="67"/>
      <c r="L525" s="67"/>
      <c r="M525" s="67"/>
      <c r="N525" s="67"/>
      <c r="O525" s="67"/>
      <c r="P525" s="2"/>
      <c r="Q525" s="2"/>
      <c r="R525" s="2"/>
      <c r="S525" s="2"/>
      <c r="T525" s="2"/>
    </row>
    <row r="526" spans="1:20" ht="14.45" customHeight="1" x14ac:dyDescent="0.25">
      <c r="A526" s="55"/>
      <c r="B526" s="52"/>
      <c r="C526" s="52"/>
      <c r="D526" s="52"/>
      <c r="E526" s="52"/>
      <c r="F526" s="52"/>
      <c r="G526" s="55"/>
      <c r="H526" s="75"/>
      <c r="I526" s="75"/>
      <c r="J526" s="67"/>
      <c r="K526" s="67"/>
      <c r="L526" s="67"/>
      <c r="M526" s="67"/>
      <c r="N526" s="67"/>
      <c r="O526" s="67"/>
      <c r="P526" s="2"/>
      <c r="Q526" s="2"/>
      <c r="R526" s="2"/>
      <c r="S526" s="2"/>
      <c r="T526" s="2"/>
    </row>
    <row r="527" spans="1:20" ht="14.45" customHeight="1" x14ac:dyDescent="0.25">
      <c r="A527" s="55"/>
      <c r="B527" s="52"/>
      <c r="C527" s="52"/>
      <c r="D527" s="52"/>
      <c r="E527" s="52"/>
      <c r="F527" s="52"/>
      <c r="G527" s="55"/>
      <c r="H527" s="75"/>
      <c r="I527" s="75"/>
      <c r="J527" s="67"/>
      <c r="K527" s="67"/>
      <c r="L527" s="67"/>
      <c r="M527" s="67"/>
      <c r="N527" s="67"/>
      <c r="O527" s="67"/>
      <c r="P527" s="2"/>
      <c r="Q527" s="2"/>
      <c r="R527" s="2"/>
      <c r="S527" s="2"/>
      <c r="T527" s="2"/>
    </row>
    <row r="528" spans="1:20" ht="14.45" customHeight="1" x14ac:dyDescent="0.25">
      <c r="A528" s="55"/>
      <c r="B528" s="52"/>
      <c r="C528" s="52"/>
      <c r="D528" s="52"/>
      <c r="E528" s="52"/>
      <c r="F528" s="52"/>
      <c r="G528" s="55"/>
      <c r="H528" s="75"/>
      <c r="I528" s="75"/>
      <c r="J528" s="67"/>
      <c r="K528" s="67"/>
      <c r="L528" s="67"/>
      <c r="M528" s="67"/>
      <c r="N528" s="67"/>
      <c r="O528" s="67"/>
      <c r="P528" s="2"/>
      <c r="Q528" s="2"/>
      <c r="R528" s="2"/>
      <c r="S528" s="2"/>
      <c r="T528" s="2"/>
    </row>
    <row r="529" spans="1:20" ht="14.45" customHeight="1" x14ac:dyDescent="0.25">
      <c r="A529" s="55"/>
      <c r="B529" s="52"/>
      <c r="C529" s="52"/>
      <c r="D529" s="52"/>
      <c r="E529" s="52"/>
      <c r="F529" s="52"/>
      <c r="G529" s="55"/>
      <c r="H529" s="75"/>
      <c r="I529" s="75"/>
      <c r="J529" s="67"/>
      <c r="K529" s="67"/>
      <c r="L529" s="67"/>
      <c r="M529" s="67"/>
      <c r="N529" s="67"/>
      <c r="O529" s="67"/>
      <c r="P529" s="2"/>
      <c r="Q529" s="2"/>
      <c r="R529" s="2"/>
      <c r="S529" s="2"/>
      <c r="T529" s="2"/>
    </row>
    <row r="530" spans="1:20" ht="14.45" customHeight="1" x14ac:dyDescent="0.25">
      <c r="A530" s="55"/>
      <c r="B530" s="52"/>
      <c r="C530" s="52"/>
      <c r="D530" s="52"/>
      <c r="E530" s="52"/>
      <c r="F530" s="52"/>
      <c r="G530" s="55"/>
      <c r="H530" s="75"/>
      <c r="I530" s="75"/>
      <c r="J530" s="67"/>
      <c r="K530" s="67"/>
      <c r="L530" s="67"/>
      <c r="M530" s="67"/>
      <c r="N530" s="67"/>
      <c r="O530" s="67"/>
      <c r="P530" s="2"/>
      <c r="Q530" s="2"/>
      <c r="R530" s="2"/>
      <c r="S530" s="2"/>
      <c r="T530" s="2"/>
    </row>
    <row r="531" spans="1:20" ht="14.45" customHeight="1" x14ac:dyDescent="0.25">
      <c r="A531" s="55"/>
      <c r="B531" s="52"/>
      <c r="C531" s="52"/>
      <c r="D531" s="52"/>
      <c r="E531" s="52"/>
      <c r="F531" s="52"/>
      <c r="G531" s="55"/>
      <c r="H531" s="75"/>
      <c r="I531" s="75"/>
      <c r="J531" s="67"/>
      <c r="K531" s="67"/>
      <c r="L531" s="67"/>
      <c r="M531" s="67"/>
      <c r="N531" s="67"/>
      <c r="O531" s="67"/>
      <c r="P531" s="2"/>
      <c r="Q531" s="2"/>
      <c r="R531" s="2"/>
      <c r="S531" s="2"/>
      <c r="T531" s="2"/>
    </row>
    <row r="532" spans="1:20" ht="14.45" customHeight="1" x14ac:dyDescent="0.25">
      <c r="A532" s="55"/>
      <c r="B532" s="52"/>
      <c r="C532" s="52"/>
      <c r="D532" s="52"/>
      <c r="E532" s="52"/>
      <c r="F532" s="52"/>
      <c r="G532" s="55"/>
      <c r="H532" s="75"/>
      <c r="I532" s="75"/>
      <c r="J532" s="67"/>
      <c r="K532" s="67"/>
      <c r="L532" s="67"/>
      <c r="M532" s="67"/>
      <c r="N532" s="67"/>
      <c r="O532" s="67"/>
      <c r="P532" s="2"/>
      <c r="Q532" s="2"/>
      <c r="R532" s="2"/>
      <c r="S532" s="2"/>
      <c r="T532" s="2"/>
    </row>
    <row r="533" spans="1:20" ht="14.45" customHeight="1" x14ac:dyDescent="0.25">
      <c r="A533" s="55"/>
      <c r="B533" s="52"/>
      <c r="C533" s="52"/>
      <c r="D533" s="52"/>
      <c r="E533" s="52"/>
      <c r="F533" s="52"/>
      <c r="G533" s="55"/>
      <c r="H533" s="75"/>
      <c r="I533" s="75"/>
      <c r="J533" s="67"/>
      <c r="K533" s="67"/>
      <c r="L533" s="67"/>
      <c r="M533" s="67"/>
      <c r="N533" s="67"/>
      <c r="O533" s="67"/>
      <c r="P533" s="2"/>
      <c r="Q533" s="2"/>
      <c r="R533" s="2"/>
      <c r="S533" s="2"/>
      <c r="T533" s="2"/>
    </row>
    <row r="534" spans="1:20" ht="14.45" customHeight="1" x14ac:dyDescent="0.25">
      <c r="A534" s="55"/>
      <c r="B534" s="52"/>
      <c r="C534" s="52"/>
      <c r="D534" s="52"/>
      <c r="E534" s="52"/>
      <c r="F534" s="52"/>
      <c r="G534" s="55"/>
      <c r="H534" s="75"/>
      <c r="I534" s="75"/>
      <c r="J534" s="67"/>
      <c r="K534" s="67"/>
      <c r="L534" s="67"/>
      <c r="M534" s="67"/>
      <c r="N534" s="67"/>
      <c r="O534" s="67"/>
      <c r="P534" s="2"/>
      <c r="Q534" s="2"/>
      <c r="R534" s="2"/>
      <c r="S534" s="2"/>
      <c r="T534" s="2"/>
    </row>
    <row r="535" spans="1:20" ht="14.45" customHeight="1" x14ac:dyDescent="0.25">
      <c r="A535" s="55"/>
      <c r="B535" s="52"/>
      <c r="C535" s="52"/>
      <c r="D535" s="52"/>
      <c r="E535" s="52"/>
      <c r="F535" s="52"/>
      <c r="G535" s="55"/>
      <c r="H535" s="75"/>
      <c r="I535" s="75"/>
      <c r="J535" s="67"/>
      <c r="K535" s="67"/>
      <c r="L535" s="67"/>
      <c r="M535" s="67"/>
      <c r="N535" s="67"/>
      <c r="O535" s="67"/>
      <c r="P535" s="2"/>
      <c r="Q535" s="2"/>
      <c r="R535" s="2"/>
      <c r="S535" s="2"/>
      <c r="T535" s="2"/>
    </row>
    <row r="536" spans="1:20" ht="14.45" customHeight="1" x14ac:dyDescent="0.25">
      <c r="A536" s="55"/>
      <c r="B536" s="52"/>
      <c r="C536" s="52"/>
      <c r="D536" s="52"/>
      <c r="E536" s="52"/>
      <c r="F536" s="52"/>
      <c r="G536" s="55"/>
      <c r="H536" s="75"/>
      <c r="I536" s="75"/>
      <c r="J536" s="67"/>
      <c r="K536" s="67"/>
      <c r="L536" s="67"/>
      <c r="M536" s="67"/>
      <c r="N536" s="67"/>
      <c r="O536" s="67"/>
      <c r="P536" s="2"/>
      <c r="Q536" s="2"/>
      <c r="R536" s="2"/>
      <c r="S536" s="2"/>
      <c r="T536" s="2"/>
    </row>
    <row r="537" spans="1:20" ht="14.45" customHeight="1" x14ac:dyDescent="0.25">
      <c r="A537" s="55"/>
      <c r="B537" s="52"/>
      <c r="C537" s="52"/>
      <c r="D537" s="52"/>
      <c r="E537" s="52"/>
      <c r="F537" s="52"/>
      <c r="G537" s="55"/>
      <c r="H537" s="75"/>
      <c r="I537" s="75"/>
      <c r="J537" s="67"/>
      <c r="K537" s="67"/>
      <c r="L537" s="67"/>
      <c r="M537" s="67"/>
      <c r="N537" s="67"/>
      <c r="O537" s="67"/>
      <c r="P537" s="2"/>
      <c r="Q537" s="2"/>
      <c r="R537" s="2"/>
      <c r="S537" s="2"/>
      <c r="T537" s="2"/>
    </row>
    <row r="538" spans="1:20" ht="14.45" customHeight="1" x14ac:dyDescent="0.25">
      <c r="A538" s="55"/>
      <c r="B538" s="52"/>
      <c r="C538" s="52"/>
      <c r="D538" s="52"/>
      <c r="E538" s="52"/>
      <c r="F538" s="52"/>
      <c r="G538" s="55"/>
      <c r="H538" s="75"/>
      <c r="I538" s="75"/>
      <c r="J538" s="67"/>
      <c r="K538" s="67"/>
      <c r="L538" s="67"/>
      <c r="M538" s="67"/>
      <c r="N538" s="67"/>
      <c r="O538" s="67"/>
      <c r="P538" s="2"/>
      <c r="Q538" s="2"/>
      <c r="R538" s="2"/>
      <c r="S538" s="2"/>
      <c r="T538" s="2"/>
    </row>
    <row r="539" spans="1:20" ht="14.45" customHeight="1" x14ac:dyDescent="0.25">
      <c r="A539" s="55"/>
      <c r="B539" s="52"/>
      <c r="C539" s="52"/>
      <c r="D539" s="52"/>
      <c r="E539" s="52"/>
      <c r="F539" s="52"/>
      <c r="G539" s="55"/>
      <c r="H539" s="75"/>
      <c r="I539" s="75"/>
      <c r="J539" s="67"/>
      <c r="K539" s="67"/>
      <c r="L539" s="67"/>
      <c r="M539" s="67"/>
      <c r="N539" s="67"/>
      <c r="O539" s="67"/>
      <c r="P539" s="2"/>
      <c r="Q539" s="2"/>
      <c r="R539" s="2"/>
      <c r="S539" s="2"/>
      <c r="T539" s="2"/>
    </row>
    <row r="540" spans="1:20" ht="14.45" customHeight="1" x14ac:dyDescent="0.25">
      <c r="A540" s="55"/>
      <c r="B540" s="52"/>
      <c r="C540" s="52"/>
      <c r="D540" s="52"/>
      <c r="E540" s="52"/>
      <c r="F540" s="52"/>
      <c r="G540" s="55"/>
      <c r="H540" s="75"/>
      <c r="I540" s="75"/>
      <c r="J540" s="67"/>
      <c r="K540" s="67"/>
      <c r="L540" s="67"/>
      <c r="M540" s="67"/>
      <c r="N540" s="67"/>
      <c r="O540" s="67"/>
      <c r="P540" s="2"/>
      <c r="Q540" s="2"/>
      <c r="R540" s="2"/>
      <c r="S540" s="2"/>
      <c r="T540" s="2"/>
    </row>
    <row r="541" spans="1:20" ht="14.45" customHeight="1" x14ac:dyDescent="0.25">
      <c r="A541" s="55"/>
      <c r="B541" s="52"/>
      <c r="C541" s="52"/>
      <c r="D541" s="52"/>
      <c r="E541" s="52"/>
      <c r="F541" s="52"/>
      <c r="G541" s="55"/>
      <c r="H541" s="75"/>
      <c r="I541" s="75"/>
      <c r="J541" s="67"/>
      <c r="K541" s="67"/>
      <c r="L541" s="67"/>
      <c r="M541" s="67"/>
      <c r="N541" s="67"/>
      <c r="O541" s="67"/>
      <c r="P541" s="2"/>
      <c r="Q541" s="2"/>
      <c r="R541" s="2"/>
      <c r="S541" s="2"/>
      <c r="T541" s="2"/>
    </row>
    <row r="542" spans="1:20" ht="14.45" customHeight="1" x14ac:dyDescent="0.25">
      <c r="A542" s="55"/>
      <c r="B542" s="52"/>
      <c r="C542" s="52"/>
      <c r="D542" s="52"/>
      <c r="E542" s="52"/>
      <c r="F542" s="52"/>
      <c r="G542" s="55"/>
      <c r="H542" s="75"/>
      <c r="I542" s="75"/>
      <c r="J542" s="67"/>
      <c r="K542" s="67"/>
      <c r="L542" s="67"/>
      <c r="M542" s="67"/>
      <c r="N542" s="67"/>
      <c r="O542" s="67"/>
      <c r="P542" s="2"/>
      <c r="Q542" s="2"/>
      <c r="R542" s="2"/>
      <c r="S542" s="2"/>
      <c r="T542" s="2"/>
    </row>
    <row r="543" spans="1:20" ht="14.45" customHeight="1" x14ac:dyDescent="0.25">
      <c r="A543" s="55"/>
      <c r="B543" s="52"/>
      <c r="C543" s="52"/>
      <c r="D543" s="52"/>
      <c r="E543" s="52"/>
      <c r="F543" s="52"/>
      <c r="G543" s="55"/>
      <c r="H543" s="75"/>
      <c r="I543" s="75"/>
      <c r="J543" s="67"/>
      <c r="K543" s="67"/>
      <c r="L543" s="67"/>
      <c r="M543" s="67"/>
      <c r="N543" s="67"/>
      <c r="O543" s="67"/>
      <c r="P543" s="2"/>
      <c r="Q543" s="2"/>
      <c r="R543" s="2"/>
      <c r="S543" s="2"/>
      <c r="T543" s="2"/>
    </row>
    <row r="544" spans="1:20" ht="14.45" customHeight="1" x14ac:dyDescent="0.25">
      <c r="A544" s="55"/>
      <c r="B544" s="52"/>
      <c r="C544" s="52"/>
      <c r="D544" s="52"/>
      <c r="E544" s="52"/>
      <c r="F544" s="52"/>
      <c r="G544" s="55"/>
      <c r="H544" s="75"/>
      <c r="I544" s="75"/>
      <c r="J544" s="67"/>
      <c r="K544" s="67"/>
      <c r="L544" s="67"/>
      <c r="M544" s="67"/>
      <c r="N544" s="67"/>
      <c r="O544" s="67"/>
      <c r="P544" s="2"/>
      <c r="Q544" s="2"/>
      <c r="R544" s="2"/>
      <c r="S544" s="2"/>
      <c r="T544" s="2"/>
    </row>
    <row r="545" spans="1:20" ht="14.45" customHeight="1" x14ac:dyDescent="0.25">
      <c r="A545" s="55"/>
      <c r="B545" s="52"/>
      <c r="C545" s="52"/>
      <c r="D545" s="52"/>
      <c r="E545" s="52"/>
      <c r="F545" s="52"/>
      <c r="G545" s="55"/>
      <c r="H545" s="75"/>
      <c r="I545" s="75"/>
      <c r="J545" s="67"/>
      <c r="K545" s="67"/>
      <c r="L545" s="67"/>
      <c r="M545" s="67"/>
      <c r="N545" s="67"/>
      <c r="O545" s="67"/>
      <c r="P545" s="2"/>
      <c r="Q545" s="2"/>
      <c r="R545" s="2"/>
      <c r="S545" s="2"/>
      <c r="T545" s="2"/>
    </row>
    <row r="546" spans="1:20" ht="14.45" customHeight="1" x14ac:dyDescent="0.25">
      <c r="A546" s="55"/>
      <c r="B546" s="52"/>
      <c r="C546" s="52"/>
      <c r="D546" s="52"/>
      <c r="E546" s="52"/>
      <c r="F546" s="52"/>
      <c r="G546" s="55"/>
      <c r="H546" s="75"/>
      <c r="I546" s="75"/>
      <c r="J546" s="67"/>
      <c r="K546" s="67"/>
      <c r="L546" s="67"/>
      <c r="M546" s="67"/>
      <c r="N546" s="67"/>
      <c r="O546" s="67"/>
      <c r="P546" s="2"/>
      <c r="Q546" s="2"/>
      <c r="R546" s="2"/>
      <c r="S546" s="2"/>
      <c r="T546" s="2"/>
    </row>
    <row r="547" spans="1:20" ht="14.45" customHeight="1" x14ac:dyDescent="0.25">
      <c r="A547" s="55"/>
      <c r="B547" s="52"/>
      <c r="C547" s="52"/>
      <c r="D547" s="52"/>
      <c r="E547" s="52"/>
      <c r="F547" s="52"/>
      <c r="G547" s="55"/>
      <c r="H547" s="75"/>
      <c r="I547" s="75"/>
      <c r="J547" s="67"/>
      <c r="K547" s="67"/>
      <c r="L547" s="67"/>
      <c r="M547" s="67"/>
      <c r="N547" s="67"/>
      <c r="O547" s="67"/>
      <c r="P547" s="2"/>
      <c r="Q547" s="2"/>
      <c r="R547" s="2"/>
      <c r="S547" s="2"/>
      <c r="T547" s="2"/>
    </row>
    <row r="548" spans="1:20" ht="14.45" customHeight="1" x14ac:dyDescent="0.25">
      <c r="A548" s="55"/>
      <c r="B548" s="52"/>
      <c r="C548" s="52"/>
      <c r="D548" s="52"/>
      <c r="E548" s="52"/>
      <c r="F548" s="52"/>
      <c r="G548" s="55"/>
      <c r="H548" s="75"/>
      <c r="I548" s="75"/>
      <c r="J548" s="67"/>
      <c r="K548" s="67"/>
      <c r="L548" s="67"/>
      <c r="M548" s="67"/>
      <c r="N548" s="67"/>
      <c r="O548" s="67"/>
      <c r="P548" s="2"/>
      <c r="Q548" s="2"/>
      <c r="R548" s="2"/>
      <c r="S548" s="2"/>
      <c r="T548" s="2"/>
    </row>
    <row r="549" spans="1:20" ht="14.45" customHeight="1" x14ac:dyDescent="0.25">
      <c r="A549" s="55"/>
      <c r="B549" s="52"/>
      <c r="C549" s="52"/>
      <c r="D549" s="52"/>
      <c r="E549" s="52"/>
      <c r="F549" s="52"/>
      <c r="G549" s="55"/>
      <c r="H549" s="75"/>
      <c r="I549" s="75"/>
      <c r="J549" s="67"/>
      <c r="K549" s="67"/>
      <c r="L549" s="67"/>
      <c r="M549" s="67"/>
      <c r="N549" s="67"/>
      <c r="O549" s="67"/>
      <c r="P549" s="2"/>
      <c r="Q549" s="2"/>
      <c r="R549" s="2"/>
      <c r="S549" s="2"/>
      <c r="T549" s="2"/>
    </row>
    <row r="550" spans="1:20" ht="14.45" customHeight="1" x14ac:dyDescent="0.25">
      <c r="A550" s="55"/>
      <c r="B550" s="52"/>
      <c r="C550" s="52"/>
      <c r="D550" s="52"/>
      <c r="E550" s="52"/>
      <c r="F550" s="52"/>
      <c r="G550" s="55"/>
      <c r="H550" s="75"/>
      <c r="I550" s="75"/>
      <c r="J550" s="67"/>
      <c r="K550" s="67"/>
      <c r="L550" s="67"/>
      <c r="M550" s="67"/>
      <c r="N550" s="67"/>
      <c r="O550" s="67"/>
      <c r="P550" s="2"/>
      <c r="Q550" s="2"/>
      <c r="R550" s="2"/>
      <c r="S550" s="2"/>
      <c r="T550" s="2"/>
    </row>
    <row r="551" spans="1:20" ht="14.45" customHeight="1" x14ac:dyDescent="0.25">
      <c r="A551" s="55"/>
      <c r="B551" s="52"/>
      <c r="C551" s="52"/>
      <c r="D551" s="52"/>
      <c r="E551" s="52"/>
      <c r="F551" s="52"/>
      <c r="G551" s="55"/>
      <c r="H551" s="75"/>
      <c r="I551" s="75"/>
      <c r="J551" s="67"/>
      <c r="K551" s="67"/>
      <c r="L551" s="67"/>
      <c r="M551" s="67"/>
      <c r="N551" s="67"/>
      <c r="O551" s="67"/>
      <c r="P551" s="2"/>
      <c r="Q551" s="2"/>
      <c r="R551" s="2"/>
      <c r="S551" s="2"/>
      <c r="T551" s="2"/>
    </row>
    <row r="552" spans="1:20" ht="14.45" customHeight="1" x14ac:dyDescent="0.25">
      <c r="A552" s="55"/>
      <c r="B552" s="52"/>
      <c r="C552" s="52"/>
      <c r="D552" s="52"/>
      <c r="E552" s="52"/>
      <c r="F552" s="52"/>
      <c r="G552" s="55"/>
      <c r="H552" s="75"/>
      <c r="I552" s="75"/>
      <c r="J552" s="67"/>
      <c r="K552" s="67"/>
      <c r="L552" s="67"/>
      <c r="M552" s="67"/>
      <c r="N552" s="67"/>
      <c r="O552" s="67"/>
      <c r="P552" s="2"/>
      <c r="Q552" s="2"/>
      <c r="R552" s="2"/>
      <c r="S552" s="2"/>
      <c r="T552" s="2"/>
    </row>
    <row r="553" spans="1:20" ht="14.45" customHeight="1" x14ac:dyDescent="0.25">
      <c r="A553" s="55"/>
      <c r="B553" s="52"/>
      <c r="C553" s="52"/>
      <c r="D553" s="52"/>
      <c r="E553" s="52"/>
      <c r="F553" s="52"/>
      <c r="G553" s="55"/>
      <c r="H553" s="75"/>
      <c r="I553" s="75"/>
      <c r="J553" s="67"/>
      <c r="K553" s="67"/>
      <c r="L553" s="67"/>
      <c r="M553" s="67"/>
      <c r="N553" s="67"/>
      <c r="O553" s="67"/>
      <c r="P553" s="2"/>
      <c r="Q553" s="2"/>
      <c r="R553" s="2"/>
      <c r="S553" s="2"/>
      <c r="T553" s="2"/>
    </row>
    <row r="554" spans="1:20" ht="14.45" customHeight="1" x14ac:dyDescent="0.25">
      <c r="A554" s="55"/>
      <c r="B554" s="52"/>
      <c r="C554" s="52"/>
      <c r="D554" s="52"/>
      <c r="E554" s="52"/>
      <c r="F554" s="52"/>
      <c r="G554" s="55"/>
      <c r="H554" s="75"/>
      <c r="I554" s="75"/>
      <c r="J554" s="67"/>
      <c r="K554" s="67"/>
      <c r="L554" s="67"/>
      <c r="M554" s="67"/>
      <c r="N554" s="67"/>
      <c r="O554" s="67"/>
      <c r="P554" s="2"/>
      <c r="Q554" s="2"/>
      <c r="R554" s="2"/>
      <c r="S554" s="2"/>
      <c r="T554" s="2"/>
    </row>
    <row r="555" spans="1:20" ht="14.45" customHeight="1" x14ac:dyDescent="0.25">
      <c r="A555" s="55"/>
      <c r="B555" s="52"/>
      <c r="C555" s="52"/>
      <c r="D555" s="52"/>
      <c r="E555" s="52"/>
      <c r="F555" s="52"/>
      <c r="G555" s="55"/>
      <c r="H555" s="75"/>
      <c r="I555" s="75"/>
      <c r="J555" s="67"/>
      <c r="K555" s="67"/>
      <c r="L555" s="67"/>
      <c r="M555" s="67"/>
      <c r="N555" s="67"/>
      <c r="O555" s="67"/>
      <c r="P555" s="2"/>
      <c r="Q555" s="2"/>
      <c r="R555" s="2"/>
      <c r="S555" s="2"/>
      <c r="T555" s="2"/>
    </row>
    <row r="556" spans="1:20" ht="14.45" customHeight="1" x14ac:dyDescent="0.25">
      <c r="A556" s="55"/>
      <c r="B556" s="52"/>
      <c r="C556" s="52"/>
      <c r="D556" s="52"/>
      <c r="E556" s="52"/>
      <c r="F556" s="52"/>
      <c r="G556" s="55"/>
      <c r="H556" s="75"/>
      <c r="I556" s="75"/>
      <c r="J556" s="67"/>
      <c r="K556" s="67"/>
      <c r="L556" s="67"/>
      <c r="M556" s="67"/>
      <c r="N556" s="67"/>
      <c r="O556" s="67"/>
      <c r="P556" s="2"/>
      <c r="Q556" s="2"/>
      <c r="R556" s="2"/>
      <c r="S556" s="2"/>
      <c r="T556" s="2"/>
    </row>
    <row r="557" spans="1:20" ht="14.45" customHeight="1" x14ac:dyDescent="0.25">
      <c r="A557" s="55"/>
      <c r="B557" s="52"/>
      <c r="C557" s="52"/>
      <c r="D557" s="52"/>
      <c r="E557" s="52"/>
      <c r="F557" s="52"/>
      <c r="G557" s="55"/>
      <c r="H557" s="75"/>
      <c r="I557" s="75"/>
      <c r="J557" s="67"/>
      <c r="K557" s="67"/>
      <c r="L557" s="67"/>
      <c r="M557" s="67"/>
      <c r="N557" s="67"/>
      <c r="O557" s="67"/>
      <c r="P557" s="2"/>
      <c r="Q557" s="2"/>
      <c r="R557" s="2"/>
      <c r="S557" s="2"/>
      <c r="T557" s="2"/>
    </row>
    <row r="558" spans="1:20" ht="14.45" customHeight="1" x14ac:dyDescent="0.25">
      <c r="A558" s="55"/>
      <c r="B558" s="52"/>
      <c r="C558" s="52"/>
      <c r="D558" s="52"/>
      <c r="E558" s="52"/>
      <c r="F558" s="52"/>
      <c r="G558" s="55"/>
      <c r="H558" s="75"/>
      <c r="I558" s="75"/>
      <c r="J558" s="67"/>
      <c r="K558" s="67"/>
      <c r="L558" s="67"/>
      <c r="M558" s="67"/>
      <c r="N558" s="67"/>
      <c r="O558" s="67"/>
      <c r="P558" s="2"/>
      <c r="Q558" s="2"/>
      <c r="R558" s="2"/>
      <c r="S558" s="2"/>
      <c r="T558" s="2"/>
    </row>
    <row r="559" spans="1:20" ht="14.45" customHeight="1" x14ac:dyDescent="0.25">
      <c r="A559" s="55"/>
      <c r="B559" s="52"/>
      <c r="C559" s="52"/>
      <c r="D559" s="52"/>
      <c r="E559" s="52"/>
      <c r="F559" s="52"/>
      <c r="G559" s="55"/>
      <c r="H559" s="75"/>
      <c r="I559" s="75"/>
      <c r="J559" s="67"/>
      <c r="K559" s="67"/>
      <c r="L559" s="67"/>
      <c r="M559" s="67"/>
      <c r="N559" s="67"/>
      <c r="O559" s="67"/>
      <c r="P559" s="2"/>
      <c r="Q559" s="2"/>
      <c r="R559" s="2"/>
      <c r="S559" s="2"/>
      <c r="T559" s="2"/>
    </row>
    <row r="560" spans="1:20" ht="14.45" customHeight="1" x14ac:dyDescent="0.25">
      <c r="A560" s="55"/>
      <c r="B560" s="52"/>
      <c r="C560" s="52"/>
      <c r="D560" s="52"/>
      <c r="E560" s="52"/>
      <c r="F560" s="52"/>
      <c r="G560" s="55"/>
      <c r="H560" s="75"/>
      <c r="I560" s="75"/>
      <c r="J560" s="67"/>
      <c r="K560" s="67"/>
      <c r="L560" s="67"/>
      <c r="M560" s="67"/>
      <c r="N560" s="67"/>
      <c r="O560" s="67"/>
      <c r="P560" s="2"/>
      <c r="Q560" s="2"/>
      <c r="R560" s="2"/>
      <c r="S560" s="2"/>
      <c r="T560" s="2"/>
    </row>
    <row r="561" spans="1:20" ht="14.45" customHeight="1" x14ac:dyDescent="0.25">
      <c r="A561" s="55"/>
      <c r="B561" s="52"/>
      <c r="C561" s="52"/>
      <c r="D561" s="52"/>
      <c r="E561" s="52"/>
      <c r="F561" s="52"/>
      <c r="G561" s="55"/>
      <c r="H561" s="75"/>
      <c r="I561" s="75"/>
      <c r="J561" s="67"/>
      <c r="K561" s="67"/>
      <c r="L561" s="67"/>
      <c r="M561" s="67"/>
      <c r="N561" s="67"/>
      <c r="O561" s="67"/>
      <c r="P561" s="2"/>
      <c r="Q561" s="2"/>
      <c r="R561" s="2"/>
      <c r="S561" s="2"/>
      <c r="T561" s="2"/>
    </row>
    <row r="562" spans="1:20" ht="14.45" customHeight="1" x14ac:dyDescent="0.25">
      <c r="A562" s="55"/>
      <c r="B562" s="52"/>
      <c r="C562" s="52"/>
      <c r="D562" s="52"/>
      <c r="E562" s="52"/>
      <c r="F562" s="52"/>
      <c r="G562" s="55"/>
      <c r="H562" s="75"/>
      <c r="I562" s="75"/>
      <c r="J562" s="67"/>
      <c r="K562" s="67"/>
      <c r="L562" s="67"/>
      <c r="M562" s="67"/>
      <c r="N562" s="67"/>
      <c r="O562" s="67"/>
      <c r="P562" s="2"/>
      <c r="Q562" s="2"/>
      <c r="R562" s="2"/>
      <c r="S562" s="2"/>
      <c r="T562" s="2"/>
    </row>
    <row r="563" spans="1:20" ht="14.45" customHeight="1" x14ac:dyDescent="0.25">
      <c r="A563" s="55"/>
      <c r="B563" s="52"/>
      <c r="C563" s="52"/>
      <c r="D563" s="52"/>
      <c r="E563" s="52"/>
      <c r="F563" s="52"/>
      <c r="G563" s="55"/>
      <c r="H563" s="75"/>
      <c r="I563" s="75"/>
      <c r="J563" s="67"/>
      <c r="K563" s="67"/>
      <c r="L563" s="67"/>
      <c r="M563" s="67"/>
      <c r="N563" s="67"/>
      <c r="O563" s="67"/>
      <c r="P563" s="2"/>
      <c r="Q563" s="2"/>
      <c r="R563" s="2"/>
      <c r="S563" s="2"/>
      <c r="T563" s="2"/>
    </row>
    <row r="564" spans="1:20" ht="14.45" customHeight="1" x14ac:dyDescent="0.25">
      <c r="A564" s="55"/>
      <c r="B564" s="52"/>
      <c r="C564" s="52"/>
      <c r="D564" s="52"/>
      <c r="E564" s="52"/>
      <c r="F564" s="52"/>
      <c r="G564" s="55"/>
      <c r="H564" s="75"/>
      <c r="I564" s="75"/>
      <c r="J564" s="67"/>
      <c r="K564" s="67"/>
      <c r="L564" s="67"/>
      <c r="M564" s="67"/>
      <c r="N564" s="67"/>
      <c r="O564" s="67"/>
      <c r="P564" s="2"/>
      <c r="Q564" s="2"/>
      <c r="R564" s="2"/>
      <c r="S564" s="2"/>
      <c r="T564" s="2"/>
    </row>
    <row r="565" spans="1:20" ht="14.45" customHeight="1" x14ac:dyDescent="0.25">
      <c r="A565" s="55"/>
      <c r="B565" s="52"/>
      <c r="C565" s="52"/>
      <c r="D565" s="52"/>
      <c r="E565" s="52"/>
      <c r="F565" s="52"/>
      <c r="G565" s="55"/>
      <c r="H565" s="75"/>
      <c r="I565" s="75"/>
      <c r="J565" s="67"/>
      <c r="K565" s="67"/>
      <c r="L565" s="67"/>
      <c r="M565" s="67"/>
      <c r="N565" s="67"/>
      <c r="O565" s="67"/>
      <c r="P565" s="2"/>
      <c r="Q565" s="2"/>
      <c r="R565" s="2"/>
      <c r="S565" s="2"/>
      <c r="T565" s="2"/>
    </row>
    <row r="566" spans="1:20" ht="14.45" customHeight="1" x14ac:dyDescent="0.25">
      <c r="A566" s="55"/>
      <c r="B566" s="52"/>
      <c r="C566" s="52"/>
      <c r="D566" s="52"/>
      <c r="E566" s="52"/>
      <c r="F566" s="52"/>
      <c r="G566" s="55"/>
      <c r="H566" s="75"/>
      <c r="I566" s="75"/>
      <c r="J566" s="67"/>
      <c r="K566" s="67"/>
      <c r="L566" s="67"/>
      <c r="M566" s="67"/>
      <c r="N566" s="67"/>
      <c r="O566" s="67"/>
      <c r="P566" s="2"/>
      <c r="Q566" s="2"/>
      <c r="R566" s="2"/>
      <c r="S566" s="2"/>
      <c r="T566" s="2"/>
    </row>
    <row r="567" spans="1:20" ht="14.45" customHeight="1" x14ac:dyDescent="0.25">
      <c r="A567" s="55"/>
      <c r="B567" s="52"/>
      <c r="C567" s="52"/>
      <c r="D567" s="52"/>
      <c r="E567" s="52"/>
      <c r="F567" s="52"/>
      <c r="G567" s="55"/>
      <c r="H567" s="75"/>
      <c r="I567" s="75"/>
      <c r="J567" s="67"/>
      <c r="K567" s="67"/>
      <c r="L567" s="67"/>
      <c r="M567" s="67"/>
      <c r="N567" s="67"/>
      <c r="O567" s="67"/>
      <c r="P567" s="2"/>
      <c r="Q567" s="2"/>
      <c r="R567" s="2"/>
      <c r="S567" s="2"/>
      <c r="T567" s="2"/>
    </row>
    <row r="568" spans="1:20" ht="14.45" customHeight="1" x14ac:dyDescent="0.25">
      <c r="A568" s="55"/>
      <c r="B568" s="52"/>
      <c r="C568" s="52"/>
      <c r="D568" s="52"/>
      <c r="E568" s="52"/>
      <c r="F568" s="52"/>
      <c r="G568" s="55"/>
      <c r="H568" s="75"/>
      <c r="I568" s="75"/>
      <c r="J568" s="67"/>
      <c r="K568" s="67"/>
      <c r="L568" s="67"/>
      <c r="M568" s="67"/>
      <c r="N568" s="67"/>
      <c r="O568" s="67"/>
      <c r="P568" s="2"/>
      <c r="Q568" s="2"/>
      <c r="R568" s="2"/>
      <c r="S568" s="2"/>
      <c r="T568" s="2"/>
    </row>
    <row r="569" spans="1:20" ht="14.45" customHeight="1" x14ac:dyDescent="0.25">
      <c r="A569" s="55"/>
      <c r="B569" s="52"/>
      <c r="C569" s="52"/>
      <c r="D569" s="52"/>
      <c r="E569" s="52"/>
      <c r="F569" s="52"/>
      <c r="G569" s="55"/>
      <c r="H569" s="75"/>
      <c r="I569" s="75"/>
      <c r="J569" s="67"/>
      <c r="K569" s="67"/>
      <c r="L569" s="67"/>
      <c r="M569" s="67"/>
      <c r="N569" s="67"/>
      <c r="O569" s="67"/>
      <c r="P569" s="2"/>
      <c r="Q569" s="2"/>
      <c r="R569" s="2"/>
      <c r="S569" s="2"/>
      <c r="T569" s="2"/>
    </row>
    <row r="570" spans="1:20" ht="14.45" customHeight="1" x14ac:dyDescent="0.25">
      <c r="A570" s="55"/>
      <c r="B570" s="52"/>
      <c r="C570" s="52"/>
      <c r="D570" s="52"/>
      <c r="E570" s="52"/>
      <c r="F570" s="52"/>
      <c r="G570" s="55"/>
      <c r="H570" s="75"/>
      <c r="I570" s="75"/>
      <c r="J570" s="67"/>
      <c r="K570" s="67"/>
      <c r="L570" s="67"/>
      <c r="M570" s="67"/>
      <c r="N570" s="67"/>
      <c r="O570" s="67"/>
      <c r="P570" s="2"/>
      <c r="Q570" s="2"/>
      <c r="R570" s="2"/>
      <c r="S570" s="2"/>
      <c r="T570" s="2"/>
    </row>
    <row r="571" spans="1:20" ht="14.45" customHeight="1" x14ac:dyDescent="0.25">
      <c r="A571" s="55"/>
      <c r="B571" s="52"/>
      <c r="C571" s="52"/>
      <c r="D571" s="52"/>
      <c r="E571" s="52"/>
      <c r="F571" s="52"/>
      <c r="G571" s="55"/>
      <c r="H571" s="75"/>
      <c r="I571" s="75"/>
      <c r="J571" s="67"/>
      <c r="K571" s="67"/>
      <c r="L571" s="67"/>
      <c r="M571" s="67"/>
      <c r="N571" s="67"/>
      <c r="O571" s="67"/>
      <c r="P571" s="2"/>
      <c r="Q571" s="2"/>
      <c r="R571" s="2"/>
      <c r="S571" s="2"/>
      <c r="T571" s="2"/>
    </row>
    <row r="572" spans="1:20" ht="14.45" customHeight="1" x14ac:dyDescent="0.25">
      <c r="A572" s="55"/>
      <c r="B572" s="52"/>
      <c r="C572" s="52"/>
      <c r="D572" s="52"/>
      <c r="E572" s="52"/>
      <c r="F572" s="52"/>
      <c r="G572" s="55"/>
      <c r="H572" s="75"/>
      <c r="I572" s="75"/>
      <c r="J572" s="67"/>
      <c r="K572" s="67"/>
      <c r="L572" s="67"/>
      <c r="M572" s="67"/>
      <c r="N572" s="67"/>
      <c r="O572" s="67"/>
      <c r="P572" s="2"/>
      <c r="Q572" s="2"/>
      <c r="R572" s="2"/>
      <c r="S572" s="2"/>
      <c r="T572" s="2"/>
    </row>
    <row r="573" spans="1:20" ht="14.45" customHeight="1" x14ac:dyDescent="0.25">
      <c r="A573" s="55"/>
      <c r="B573" s="52"/>
      <c r="C573" s="52"/>
      <c r="D573" s="52"/>
      <c r="E573" s="52"/>
      <c r="F573" s="52"/>
      <c r="G573" s="55"/>
      <c r="H573" s="75"/>
      <c r="I573" s="75"/>
      <c r="J573" s="67"/>
      <c r="K573" s="67"/>
      <c r="L573" s="67"/>
      <c r="M573" s="67"/>
      <c r="N573" s="67"/>
      <c r="O573" s="67"/>
      <c r="P573" s="2"/>
      <c r="Q573" s="2"/>
      <c r="R573" s="2"/>
      <c r="S573" s="2"/>
      <c r="T573" s="2"/>
    </row>
    <row r="574" spans="1:20" ht="14.45" customHeight="1" x14ac:dyDescent="0.25">
      <c r="A574" s="55"/>
      <c r="B574" s="52"/>
      <c r="C574" s="52"/>
      <c r="D574" s="52"/>
      <c r="E574" s="52"/>
      <c r="F574" s="52"/>
      <c r="G574" s="55"/>
      <c r="H574" s="75"/>
      <c r="I574" s="75"/>
      <c r="J574" s="67"/>
      <c r="K574" s="67"/>
      <c r="L574" s="67"/>
      <c r="M574" s="67"/>
      <c r="N574" s="67"/>
      <c r="O574" s="67"/>
      <c r="P574" s="2"/>
      <c r="Q574" s="2"/>
      <c r="R574" s="2"/>
      <c r="S574" s="2"/>
      <c r="T574" s="2"/>
    </row>
    <row r="575" spans="1:20" ht="14.45" customHeight="1" x14ac:dyDescent="0.25">
      <c r="A575" s="55"/>
      <c r="B575" s="52"/>
      <c r="C575" s="52"/>
      <c r="D575" s="52"/>
      <c r="E575" s="52"/>
      <c r="F575" s="52"/>
      <c r="G575" s="55"/>
      <c r="H575" s="75"/>
      <c r="I575" s="75"/>
      <c r="J575" s="67"/>
      <c r="K575" s="67"/>
      <c r="L575" s="67"/>
      <c r="M575" s="67"/>
      <c r="N575" s="67"/>
      <c r="O575" s="67"/>
      <c r="P575" s="2"/>
      <c r="Q575" s="2"/>
      <c r="R575" s="2"/>
      <c r="S575" s="2"/>
      <c r="T575" s="2"/>
    </row>
    <row r="576" spans="1:20" ht="14.45" customHeight="1" x14ac:dyDescent="0.25">
      <c r="A576" s="55"/>
      <c r="B576" s="52"/>
      <c r="C576" s="52"/>
      <c r="D576" s="52"/>
      <c r="E576" s="52"/>
      <c r="F576" s="52"/>
      <c r="G576" s="55"/>
      <c r="H576" s="75"/>
      <c r="I576" s="75"/>
      <c r="J576" s="67"/>
      <c r="K576" s="67"/>
      <c r="L576" s="67"/>
      <c r="M576" s="67"/>
      <c r="N576" s="67"/>
      <c r="O576" s="67"/>
      <c r="P576" s="2"/>
      <c r="Q576" s="2"/>
      <c r="R576" s="2"/>
      <c r="S576" s="2"/>
      <c r="T576" s="2"/>
    </row>
    <row r="577" spans="1:20" ht="14.45" customHeight="1" x14ac:dyDescent="0.25">
      <c r="A577" s="55"/>
      <c r="B577" s="52"/>
      <c r="C577" s="52"/>
      <c r="D577" s="52"/>
      <c r="E577" s="52"/>
      <c r="F577" s="52"/>
      <c r="G577" s="55"/>
      <c r="H577" s="75"/>
      <c r="I577" s="75"/>
      <c r="J577" s="67"/>
      <c r="K577" s="67"/>
      <c r="L577" s="67"/>
      <c r="M577" s="67"/>
      <c r="N577" s="67"/>
      <c r="O577" s="67"/>
      <c r="P577" s="2"/>
      <c r="Q577" s="2"/>
      <c r="R577" s="2"/>
      <c r="S577" s="2"/>
      <c r="T577" s="2"/>
    </row>
    <row r="578" spans="1:20" ht="14.45" customHeight="1" x14ac:dyDescent="0.25">
      <c r="A578" s="55"/>
      <c r="B578" s="52"/>
      <c r="C578" s="52"/>
      <c r="D578" s="52"/>
      <c r="E578" s="52"/>
      <c r="F578" s="52"/>
      <c r="G578" s="55"/>
      <c r="H578" s="75"/>
      <c r="I578" s="75"/>
      <c r="J578" s="67"/>
      <c r="K578" s="67"/>
      <c r="L578" s="67"/>
      <c r="M578" s="67"/>
      <c r="N578" s="67"/>
      <c r="O578" s="67"/>
      <c r="P578" s="2"/>
      <c r="Q578" s="2"/>
      <c r="R578" s="2"/>
      <c r="S578" s="2"/>
      <c r="T578" s="2"/>
    </row>
    <row r="579" spans="1:20" ht="14.45" customHeight="1" x14ac:dyDescent="0.25">
      <c r="A579" s="55"/>
      <c r="B579" s="52"/>
      <c r="C579" s="52"/>
      <c r="D579" s="52"/>
      <c r="E579" s="52"/>
      <c r="F579" s="52"/>
      <c r="G579" s="55"/>
      <c r="H579" s="75"/>
      <c r="I579" s="75"/>
      <c r="J579" s="67"/>
      <c r="K579" s="67"/>
      <c r="L579" s="67"/>
      <c r="M579" s="67"/>
      <c r="N579" s="67"/>
      <c r="O579" s="67"/>
      <c r="P579" s="2"/>
      <c r="Q579" s="2"/>
      <c r="R579" s="2"/>
      <c r="S579" s="2"/>
      <c r="T579" s="2"/>
    </row>
    <row r="580" spans="1:20" ht="14.45" customHeight="1" x14ac:dyDescent="0.25">
      <c r="A580" s="55"/>
      <c r="B580" s="52"/>
      <c r="C580" s="52"/>
      <c r="D580" s="52"/>
      <c r="E580" s="52"/>
      <c r="F580" s="52"/>
      <c r="G580" s="55"/>
      <c r="H580" s="75"/>
      <c r="I580" s="75"/>
      <c r="J580" s="67"/>
      <c r="K580" s="67"/>
      <c r="L580" s="67"/>
      <c r="M580" s="67"/>
      <c r="N580" s="67"/>
      <c r="O580" s="67"/>
      <c r="P580" s="2"/>
      <c r="Q580" s="2"/>
      <c r="R580" s="2"/>
      <c r="S580" s="2"/>
      <c r="T580" s="2"/>
    </row>
    <row r="581" spans="1:20" ht="14.45" customHeight="1" x14ac:dyDescent="0.25">
      <c r="A581" s="55"/>
      <c r="B581" s="52"/>
      <c r="C581" s="52"/>
      <c r="D581" s="52"/>
      <c r="E581" s="52"/>
      <c r="F581" s="52"/>
      <c r="G581" s="55"/>
      <c r="H581" s="75"/>
      <c r="I581" s="75"/>
      <c r="J581" s="67"/>
      <c r="K581" s="67"/>
      <c r="L581" s="67"/>
      <c r="M581" s="67"/>
      <c r="N581" s="67"/>
      <c r="O581" s="67"/>
      <c r="P581" s="2"/>
      <c r="Q581" s="2"/>
      <c r="R581" s="2"/>
      <c r="S581" s="2"/>
      <c r="T581" s="2"/>
    </row>
    <row r="582" spans="1:20" ht="14.45" customHeight="1" x14ac:dyDescent="0.25">
      <c r="A582" s="55"/>
      <c r="B582" s="52"/>
      <c r="C582" s="52"/>
      <c r="D582" s="52"/>
      <c r="E582" s="52"/>
      <c r="F582" s="52"/>
      <c r="G582" s="55"/>
      <c r="H582" s="75"/>
      <c r="I582" s="75"/>
      <c r="J582" s="67"/>
      <c r="K582" s="67"/>
      <c r="L582" s="67"/>
      <c r="M582" s="67"/>
      <c r="N582" s="67"/>
      <c r="O582" s="67"/>
      <c r="P582" s="2"/>
      <c r="Q582" s="2"/>
      <c r="R582" s="2"/>
      <c r="S582" s="2"/>
      <c r="T582" s="2"/>
    </row>
    <row r="583" spans="1:20" ht="14.45" customHeight="1" x14ac:dyDescent="0.25">
      <c r="A583" s="55"/>
      <c r="B583" s="52"/>
      <c r="C583" s="52"/>
      <c r="D583" s="52"/>
      <c r="E583" s="52"/>
      <c r="F583" s="52"/>
      <c r="G583" s="55"/>
      <c r="H583" s="75"/>
      <c r="I583" s="75"/>
      <c r="J583" s="67"/>
      <c r="K583" s="67"/>
      <c r="L583" s="67"/>
      <c r="M583" s="67"/>
      <c r="N583" s="67"/>
      <c r="O583" s="67"/>
      <c r="P583" s="2"/>
      <c r="Q583" s="2"/>
      <c r="R583" s="2"/>
      <c r="S583" s="2"/>
      <c r="T583" s="2"/>
    </row>
    <row r="584" spans="1:20" ht="14.45" customHeight="1" x14ac:dyDescent="0.25">
      <c r="A584" s="55"/>
      <c r="B584" s="52"/>
      <c r="C584" s="52"/>
      <c r="D584" s="52"/>
      <c r="E584" s="52"/>
      <c r="F584" s="52"/>
      <c r="G584" s="55"/>
      <c r="H584" s="75"/>
      <c r="I584" s="75"/>
      <c r="J584" s="67"/>
      <c r="K584" s="67"/>
      <c r="L584" s="67"/>
      <c r="M584" s="67"/>
      <c r="N584" s="67"/>
      <c r="O584" s="67"/>
      <c r="P584" s="2"/>
      <c r="Q584" s="2"/>
      <c r="R584" s="2"/>
      <c r="S584" s="2"/>
      <c r="T584" s="2"/>
    </row>
    <row r="585" spans="1:20" ht="14.45" customHeight="1" x14ac:dyDescent="0.25">
      <c r="A585" s="55"/>
      <c r="B585" s="52"/>
      <c r="C585" s="52"/>
      <c r="D585" s="52"/>
      <c r="E585" s="52"/>
      <c r="F585" s="52"/>
      <c r="G585" s="55"/>
      <c r="H585" s="75"/>
      <c r="I585" s="75"/>
      <c r="J585" s="67"/>
      <c r="K585" s="67"/>
      <c r="L585" s="67"/>
      <c r="M585" s="67"/>
      <c r="N585" s="67"/>
      <c r="O585" s="67"/>
      <c r="P585" s="2"/>
      <c r="Q585" s="2"/>
      <c r="R585" s="2"/>
      <c r="S585" s="2"/>
      <c r="T585" s="2"/>
    </row>
    <row r="586" spans="1:20" ht="14.45" customHeight="1" x14ac:dyDescent="0.25">
      <c r="A586" s="55"/>
      <c r="B586" s="52"/>
      <c r="C586" s="52"/>
      <c r="D586" s="52"/>
      <c r="E586" s="52"/>
      <c r="F586" s="52"/>
      <c r="G586" s="55"/>
      <c r="H586" s="75"/>
      <c r="I586" s="75"/>
      <c r="J586" s="67"/>
      <c r="K586" s="67"/>
      <c r="L586" s="67"/>
      <c r="M586" s="67"/>
      <c r="N586" s="67"/>
      <c r="O586" s="67"/>
      <c r="P586" s="2"/>
      <c r="Q586" s="2"/>
      <c r="R586" s="2"/>
      <c r="S586" s="2"/>
      <c r="T586" s="2"/>
    </row>
    <row r="587" spans="1:20" ht="14.45" customHeight="1" x14ac:dyDescent="0.25">
      <c r="A587" s="55"/>
      <c r="B587" s="52"/>
      <c r="C587" s="52"/>
      <c r="D587" s="52"/>
      <c r="E587" s="52"/>
      <c r="F587" s="52"/>
      <c r="G587" s="55"/>
      <c r="H587" s="75"/>
      <c r="I587" s="75"/>
      <c r="J587" s="67"/>
      <c r="K587" s="67"/>
      <c r="L587" s="67"/>
      <c r="M587" s="67"/>
      <c r="N587" s="67"/>
      <c r="O587" s="67"/>
      <c r="P587" s="2"/>
      <c r="Q587" s="2"/>
      <c r="R587" s="2"/>
      <c r="S587" s="2"/>
      <c r="T587" s="2"/>
    </row>
    <row r="588" spans="1:20" ht="14.45" customHeight="1" x14ac:dyDescent="0.25">
      <c r="A588" s="55"/>
      <c r="B588" s="52"/>
      <c r="C588" s="52"/>
      <c r="D588" s="52"/>
      <c r="E588" s="52"/>
      <c r="F588" s="52"/>
      <c r="G588" s="55"/>
      <c r="H588" s="75"/>
      <c r="I588" s="75"/>
      <c r="J588" s="67"/>
      <c r="K588" s="67"/>
      <c r="L588" s="67"/>
      <c r="M588" s="67"/>
      <c r="N588" s="67"/>
      <c r="O588" s="67"/>
      <c r="P588" s="2"/>
      <c r="Q588" s="2"/>
      <c r="R588" s="2"/>
      <c r="S588" s="2"/>
      <c r="T588" s="2"/>
    </row>
    <row r="589" spans="1:20" ht="14.45" customHeight="1" x14ac:dyDescent="0.25">
      <c r="A589" s="55"/>
      <c r="B589" s="52"/>
      <c r="C589" s="52"/>
      <c r="D589" s="52"/>
      <c r="E589" s="52"/>
      <c r="F589" s="52"/>
      <c r="G589" s="55"/>
      <c r="H589" s="75"/>
      <c r="I589" s="75"/>
      <c r="J589" s="67"/>
      <c r="K589" s="67"/>
      <c r="L589" s="67"/>
      <c r="M589" s="67"/>
      <c r="N589" s="67"/>
      <c r="O589" s="67"/>
      <c r="P589" s="2"/>
      <c r="Q589" s="2"/>
      <c r="R589" s="2"/>
      <c r="S589" s="2"/>
      <c r="T589" s="2"/>
    </row>
    <row r="590" spans="1:20" ht="14.45" customHeight="1" x14ac:dyDescent="0.25">
      <c r="A590" s="55"/>
      <c r="B590" s="52"/>
      <c r="C590" s="52"/>
      <c r="D590" s="52"/>
      <c r="E590" s="52"/>
      <c r="F590" s="52"/>
      <c r="G590" s="55"/>
      <c r="H590" s="75"/>
      <c r="I590" s="75"/>
      <c r="J590" s="67"/>
      <c r="K590" s="67"/>
      <c r="L590" s="67"/>
      <c r="M590" s="67"/>
      <c r="N590" s="67"/>
      <c r="O590" s="67"/>
      <c r="P590" s="2"/>
      <c r="Q590" s="2"/>
      <c r="R590" s="2"/>
      <c r="S590" s="2"/>
      <c r="T590" s="2"/>
    </row>
    <row r="591" spans="1:20" ht="14.45" customHeight="1" x14ac:dyDescent="0.25">
      <c r="A591" s="55"/>
      <c r="B591" s="52"/>
      <c r="C591" s="52"/>
      <c r="D591" s="52"/>
      <c r="E591" s="52"/>
      <c r="F591" s="52"/>
      <c r="G591" s="55"/>
      <c r="H591" s="75"/>
      <c r="I591" s="75"/>
      <c r="J591" s="67"/>
      <c r="K591" s="67"/>
      <c r="L591" s="67"/>
      <c r="M591" s="67"/>
      <c r="N591" s="67"/>
      <c r="O591" s="67"/>
      <c r="P591" s="2"/>
      <c r="Q591" s="2"/>
      <c r="R591" s="2"/>
      <c r="S591" s="2"/>
      <c r="T591" s="2"/>
    </row>
    <row r="592" spans="1:20" ht="14.45" customHeight="1" x14ac:dyDescent="0.25">
      <c r="A592" s="55"/>
      <c r="B592" s="52"/>
      <c r="C592" s="52"/>
      <c r="D592" s="52"/>
      <c r="E592" s="52"/>
      <c r="F592" s="52"/>
      <c r="G592" s="55"/>
      <c r="H592" s="75"/>
      <c r="I592" s="75"/>
      <c r="J592" s="67"/>
      <c r="K592" s="67"/>
      <c r="L592" s="67"/>
      <c r="M592" s="67"/>
      <c r="N592" s="67"/>
      <c r="O592" s="67"/>
      <c r="P592" s="2"/>
      <c r="Q592" s="2"/>
      <c r="R592" s="2"/>
      <c r="S592" s="2"/>
      <c r="T592" s="2"/>
    </row>
    <row r="593" spans="1:20" ht="14.45" customHeight="1" x14ac:dyDescent="0.25">
      <c r="A593" s="55"/>
      <c r="B593" s="52"/>
      <c r="C593" s="52"/>
      <c r="D593" s="52"/>
      <c r="E593" s="52"/>
      <c r="F593" s="52"/>
      <c r="G593" s="55"/>
      <c r="H593" s="75"/>
      <c r="I593" s="75"/>
      <c r="J593" s="67"/>
      <c r="K593" s="67"/>
      <c r="L593" s="67"/>
      <c r="M593" s="67"/>
      <c r="N593" s="67"/>
      <c r="O593" s="67"/>
      <c r="P593" s="2"/>
      <c r="Q593" s="2"/>
      <c r="R593" s="2"/>
      <c r="S593" s="2"/>
      <c r="T593" s="2"/>
    </row>
    <row r="594" spans="1:20" ht="14.45" customHeight="1" x14ac:dyDescent="0.25">
      <c r="A594" s="55"/>
      <c r="B594" s="52"/>
      <c r="C594" s="52"/>
      <c r="D594" s="52"/>
      <c r="E594" s="52"/>
      <c r="F594" s="52"/>
      <c r="G594" s="55"/>
      <c r="H594" s="75"/>
      <c r="I594" s="75"/>
      <c r="J594" s="67"/>
      <c r="K594" s="67"/>
      <c r="L594" s="67"/>
      <c r="M594" s="67"/>
      <c r="N594" s="67"/>
      <c r="O594" s="67"/>
      <c r="P594" s="2"/>
      <c r="Q594" s="2"/>
      <c r="R594" s="2"/>
      <c r="S594" s="2"/>
      <c r="T594" s="2"/>
    </row>
    <row r="595" spans="1:20" ht="14.45" customHeight="1" x14ac:dyDescent="0.25">
      <c r="A595" s="55"/>
      <c r="B595" s="52"/>
      <c r="C595" s="52"/>
      <c r="D595" s="52"/>
      <c r="E595" s="52"/>
      <c r="F595" s="52"/>
      <c r="G595" s="55"/>
      <c r="H595" s="75"/>
      <c r="I595" s="75"/>
      <c r="J595" s="67"/>
      <c r="K595" s="67"/>
      <c r="L595" s="67"/>
      <c r="M595" s="67"/>
      <c r="N595" s="67"/>
      <c r="O595" s="67"/>
      <c r="P595" s="2"/>
      <c r="Q595" s="2"/>
      <c r="R595" s="2"/>
      <c r="S595" s="2"/>
      <c r="T595" s="2"/>
    </row>
    <row r="596" spans="1:20" ht="14.45" customHeight="1" x14ac:dyDescent="0.25">
      <c r="A596" s="55"/>
      <c r="B596" s="52"/>
      <c r="C596" s="52"/>
      <c r="D596" s="52"/>
      <c r="E596" s="52"/>
      <c r="F596" s="52"/>
      <c r="G596" s="55"/>
      <c r="H596" s="75"/>
      <c r="I596" s="75"/>
      <c r="J596" s="67"/>
      <c r="K596" s="67"/>
      <c r="L596" s="67"/>
      <c r="M596" s="67"/>
      <c r="N596" s="67"/>
      <c r="O596" s="67"/>
      <c r="P596" s="2"/>
      <c r="Q596" s="2"/>
      <c r="R596" s="2"/>
      <c r="S596" s="2"/>
      <c r="T596" s="2"/>
    </row>
    <row r="597" spans="1:20" ht="14.45" customHeight="1" x14ac:dyDescent="0.25">
      <c r="A597" s="55"/>
      <c r="B597" s="52"/>
      <c r="C597" s="52"/>
      <c r="D597" s="52"/>
      <c r="E597" s="52"/>
      <c r="F597" s="52"/>
      <c r="G597" s="55"/>
      <c r="H597" s="75"/>
      <c r="I597" s="75"/>
      <c r="J597" s="67"/>
      <c r="K597" s="67"/>
      <c r="L597" s="67"/>
      <c r="M597" s="67"/>
      <c r="N597" s="67"/>
      <c r="O597" s="67"/>
      <c r="P597" s="2"/>
      <c r="Q597" s="2"/>
      <c r="R597" s="2"/>
      <c r="S597" s="2"/>
      <c r="T597" s="2"/>
    </row>
    <row r="598" spans="1:20" ht="14.45" customHeight="1" x14ac:dyDescent="0.25">
      <c r="A598" s="55"/>
      <c r="B598" s="52"/>
      <c r="C598" s="52"/>
      <c r="D598" s="52"/>
      <c r="E598" s="52"/>
      <c r="F598" s="52"/>
      <c r="G598" s="55"/>
      <c r="H598" s="75"/>
      <c r="I598" s="75"/>
      <c r="J598" s="67"/>
      <c r="K598" s="67"/>
      <c r="L598" s="67"/>
      <c r="M598" s="67"/>
      <c r="N598" s="67"/>
      <c r="O598" s="67"/>
      <c r="P598" s="2"/>
      <c r="Q598" s="2"/>
      <c r="R598" s="2"/>
      <c r="S598" s="2"/>
      <c r="T598" s="2"/>
    </row>
    <row r="599" spans="1:20" ht="14.45" customHeight="1" x14ac:dyDescent="0.25">
      <c r="A599" s="55"/>
      <c r="B599" s="52"/>
      <c r="C599" s="52"/>
      <c r="D599" s="52"/>
      <c r="E599" s="52"/>
      <c r="F599" s="52"/>
      <c r="G599" s="55"/>
      <c r="H599" s="75"/>
      <c r="I599" s="75"/>
      <c r="J599" s="67"/>
      <c r="K599" s="67"/>
      <c r="L599" s="67"/>
      <c r="M599" s="67"/>
      <c r="N599" s="67"/>
      <c r="O599" s="67"/>
      <c r="P599" s="2"/>
      <c r="Q599" s="2"/>
      <c r="R599" s="2"/>
      <c r="S599" s="2"/>
      <c r="T599" s="2"/>
    </row>
    <row r="600" spans="1:20" ht="14.45" customHeight="1" x14ac:dyDescent="0.25">
      <c r="A600" s="55"/>
      <c r="B600" s="52"/>
      <c r="C600" s="52"/>
      <c r="D600" s="52"/>
      <c r="E600" s="52"/>
      <c r="F600" s="52"/>
      <c r="G600" s="55"/>
      <c r="H600" s="75"/>
      <c r="I600" s="75"/>
      <c r="J600" s="67"/>
      <c r="K600" s="67"/>
      <c r="L600" s="67"/>
      <c r="M600" s="67"/>
      <c r="N600" s="67"/>
      <c r="O600" s="67"/>
      <c r="P600" s="2"/>
      <c r="Q600" s="2"/>
      <c r="R600" s="2"/>
      <c r="S600" s="2"/>
      <c r="T600" s="2"/>
    </row>
    <row r="601" spans="1:20" ht="14.45" customHeight="1" x14ac:dyDescent="0.25">
      <c r="A601" s="55"/>
      <c r="B601" s="52"/>
      <c r="C601" s="52"/>
      <c r="D601" s="52"/>
      <c r="E601" s="52"/>
      <c r="F601" s="52"/>
      <c r="G601" s="55"/>
      <c r="H601" s="75"/>
      <c r="I601" s="75"/>
      <c r="J601" s="67"/>
      <c r="K601" s="67"/>
      <c r="L601" s="67"/>
      <c r="M601" s="67"/>
      <c r="N601" s="67"/>
      <c r="O601" s="67"/>
      <c r="P601" s="2"/>
      <c r="Q601" s="2"/>
      <c r="R601" s="2"/>
      <c r="S601" s="2"/>
      <c r="T601" s="2"/>
    </row>
    <row r="602" spans="1:20" ht="14.45" customHeight="1" x14ac:dyDescent="0.25">
      <c r="A602" s="55"/>
      <c r="B602" s="52"/>
      <c r="C602" s="52"/>
      <c r="D602" s="52"/>
      <c r="E602" s="52"/>
      <c r="F602" s="52"/>
      <c r="G602" s="55"/>
      <c r="H602" s="75"/>
      <c r="I602" s="75"/>
      <c r="J602" s="67"/>
      <c r="K602" s="67"/>
      <c r="L602" s="67"/>
      <c r="M602" s="67"/>
      <c r="N602" s="67"/>
      <c r="O602" s="67"/>
      <c r="P602" s="2"/>
      <c r="Q602" s="2"/>
      <c r="R602" s="2"/>
      <c r="S602" s="2"/>
      <c r="T602" s="2"/>
    </row>
    <row r="603" spans="1:20" ht="14.45" customHeight="1" x14ac:dyDescent="0.25">
      <c r="A603" s="55"/>
      <c r="B603" s="52"/>
      <c r="C603" s="52"/>
      <c r="D603" s="52"/>
      <c r="E603" s="52"/>
      <c r="F603" s="52"/>
      <c r="G603" s="55"/>
      <c r="H603" s="75"/>
      <c r="I603" s="75"/>
      <c r="J603" s="67"/>
      <c r="K603" s="67"/>
      <c r="L603" s="67"/>
      <c r="M603" s="67"/>
      <c r="N603" s="67"/>
      <c r="O603" s="67"/>
      <c r="P603" s="2"/>
      <c r="Q603" s="2"/>
      <c r="R603" s="2"/>
      <c r="S603" s="2"/>
      <c r="T603" s="2"/>
    </row>
    <row r="604" spans="1:20" ht="14.45" customHeight="1" x14ac:dyDescent="0.25">
      <c r="A604" s="55"/>
      <c r="B604" s="52"/>
      <c r="C604" s="52"/>
      <c r="D604" s="52"/>
      <c r="E604" s="52"/>
      <c r="F604" s="52"/>
      <c r="G604" s="55"/>
      <c r="H604" s="75"/>
      <c r="I604" s="75"/>
      <c r="J604" s="67"/>
      <c r="K604" s="67"/>
      <c r="L604" s="67"/>
      <c r="M604" s="67"/>
      <c r="N604" s="67"/>
      <c r="O604" s="67"/>
      <c r="P604" s="2"/>
      <c r="Q604" s="2"/>
      <c r="R604" s="2"/>
      <c r="S604" s="2"/>
      <c r="T604" s="2"/>
    </row>
    <row r="605" spans="1:20" ht="14.45" customHeight="1" x14ac:dyDescent="0.25">
      <c r="A605" s="55"/>
      <c r="B605" s="52"/>
      <c r="C605" s="52"/>
      <c r="D605" s="52"/>
      <c r="E605" s="52"/>
      <c r="F605" s="52"/>
      <c r="G605" s="55"/>
      <c r="H605" s="75"/>
      <c r="I605" s="75"/>
      <c r="J605" s="67"/>
      <c r="K605" s="67"/>
      <c r="L605" s="67"/>
      <c r="M605" s="67"/>
      <c r="N605" s="67"/>
      <c r="O605" s="67"/>
      <c r="P605" s="2"/>
      <c r="Q605" s="2"/>
      <c r="R605" s="2"/>
      <c r="S605" s="2"/>
      <c r="T605" s="2"/>
    </row>
    <row r="606" spans="1:20" ht="14.45" customHeight="1" x14ac:dyDescent="0.25">
      <c r="A606" s="55"/>
      <c r="B606" s="52"/>
      <c r="C606" s="52"/>
      <c r="D606" s="52"/>
      <c r="E606" s="52"/>
      <c r="F606" s="52"/>
      <c r="G606" s="55"/>
      <c r="H606" s="75"/>
      <c r="I606" s="75"/>
      <c r="J606" s="67"/>
      <c r="K606" s="67"/>
      <c r="L606" s="67"/>
      <c r="M606" s="67"/>
      <c r="N606" s="67"/>
      <c r="O606" s="67"/>
      <c r="P606" s="2"/>
      <c r="Q606" s="2"/>
      <c r="R606" s="2"/>
      <c r="S606" s="2"/>
      <c r="T606" s="2"/>
    </row>
    <row r="607" spans="1:20" ht="14.45" customHeight="1" x14ac:dyDescent="0.25">
      <c r="A607" s="55"/>
      <c r="B607" s="52"/>
      <c r="C607" s="52"/>
      <c r="D607" s="52"/>
      <c r="E607" s="52"/>
      <c r="F607" s="52"/>
      <c r="G607" s="55"/>
      <c r="H607" s="75"/>
      <c r="I607" s="75"/>
      <c r="J607" s="67"/>
      <c r="K607" s="67"/>
      <c r="L607" s="67"/>
      <c r="M607" s="67"/>
      <c r="N607" s="67"/>
      <c r="O607" s="67"/>
      <c r="P607" s="2"/>
      <c r="Q607" s="2"/>
      <c r="R607" s="2"/>
      <c r="S607" s="2"/>
      <c r="T607" s="2"/>
    </row>
    <row r="608" spans="1:20" ht="14.45" customHeight="1" x14ac:dyDescent="0.25">
      <c r="A608" s="55"/>
      <c r="B608" s="52"/>
      <c r="C608" s="52"/>
      <c r="D608" s="52"/>
      <c r="E608" s="52"/>
      <c r="F608" s="52"/>
      <c r="G608" s="55"/>
      <c r="H608" s="75"/>
      <c r="I608" s="75"/>
      <c r="J608" s="67"/>
      <c r="K608" s="67"/>
      <c r="L608" s="67"/>
      <c r="M608" s="67"/>
      <c r="N608" s="67"/>
      <c r="O608" s="67"/>
      <c r="P608" s="2"/>
      <c r="Q608" s="2"/>
      <c r="R608" s="2"/>
      <c r="S608" s="2"/>
      <c r="T608" s="2"/>
    </row>
    <row r="609" spans="1:20" ht="14.45" customHeight="1" x14ac:dyDescent="0.25">
      <c r="A609" s="55"/>
      <c r="B609" s="52"/>
      <c r="C609" s="52"/>
      <c r="D609" s="52"/>
      <c r="E609" s="52"/>
      <c r="F609" s="52"/>
      <c r="G609" s="55"/>
      <c r="H609" s="75"/>
      <c r="I609" s="75"/>
      <c r="J609" s="67"/>
      <c r="K609" s="67"/>
      <c r="L609" s="67"/>
      <c r="M609" s="67"/>
      <c r="N609" s="67"/>
      <c r="O609" s="67"/>
      <c r="P609" s="2"/>
      <c r="Q609" s="2"/>
      <c r="R609" s="2"/>
      <c r="S609" s="2"/>
      <c r="T609" s="2"/>
    </row>
    <row r="610" spans="1:20" ht="14.45" customHeight="1" x14ac:dyDescent="0.25">
      <c r="A610" s="55"/>
      <c r="B610" s="52"/>
      <c r="C610" s="52"/>
      <c r="D610" s="52"/>
      <c r="E610" s="52"/>
      <c r="F610" s="52"/>
      <c r="G610" s="55"/>
      <c r="H610" s="75"/>
      <c r="I610" s="75"/>
      <c r="J610" s="67"/>
      <c r="K610" s="67"/>
      <c r="L610" s="67"/>
      <c r="M610" s="67"/>
      <c r="N610" s="67"/>
      <c r="O610" s="67"/>
      <c r="P610" s="2"/>
      <c r="Q610" s="2"/>
      <c r="R610" s="2"/>
      <c r="S610" s="2"/>
      <c r="T610" s="2"/>
    </row>
    <row r="611" spans="1:20" ht="14.45" customHeight="1" x14ac:dyDescent="0.25">
      <c r="A611" s="55"/>
      <c r="B611" s="52"/>
      <c r="C611" s="52"/>
      <c r="D611" s="52"/>
      <c r="E611" s="52"/>
      <c r="F611" s="52"/>
      <c r="G611" s="55"/>
      <c r="H611" s="75"/>
      <c r="I611" s="75"/>
      <c r="J611" s="67"/>
      <c r="K611" s="67"/>
      <c r="L611" s="67"/>
      <c r="M611" s="67"/>
      <c r="N611" s="67"/>
      <c r="O611" s="67"/>
      <c r="P611" s="2"/>
      <c r="Q611" s="2"/>
      <c r="R611" s="2"/>
      <c r="S611" s="2"/>
      <c r="T611" s="2"/>
    </row>
    <row r="612" spans="1:20" ht="14.45" customHeight="1" x14ac:dyDescent="0.25">
      <c r="A612" s="55"/>
      <c r="B612" s="52"/>
      <c r="C612" s="52"/>
      <c r="D612" s="52"/>
      <c r="E612" s="52"/>
      <c r="F612" s="52"/>
      <c r="G612" s="55"/>
      <c r="H612" s="75"/>
      <c r="I612" s="75"/>
      <c r="J612" s="67"/>
      <c r="K612" s="67"/>
      <c r="L612" s="67"/>
      <c r="M612" s="67"/>
      <c r="N612" s="67"/>
      <c r="O612" s="67"/>
      <c r="P612" s="2"/>
      <c r="Q612" s="2"/>
      <c r="R612" s="2"/>
      <c r="S612" s="2"/>
      <c r="T612" s="2"/>
    </row>
    <row r="613" spans="1:20" ht="14.45" customHeight="1" x14ac:dyDescent="0.25">
      <c r="A613" s="55"/>
      <c r="B613" s="52"/>
      <c r="C613" s="52"/>
      <c r="D613" s="52"/>
      <c r="E613" s="52"/>
      <c r="F613" s="52"/>
      <c r="G613" s="55"/>
      <c r="H613" s="75"/>
      <c r="I613" s="75"/>
      <c r="J613" s="67"/>
      <c r="K613" s="67"/>
      <c r="L613" s="67"/>
      <c r="M613" s="67"/>
      <c r="N613" s="67"/>
      <c r="O613" s="67"/>
      <c r="P613" s="2"/>
      <c r="Q613" s="2"/>
      <c r="R613" s="2"/>
      <c r="S613" s="2"/>
      <c r="T613" s="2"/>
    </row>
    <row r="614" spans="1:20" ht="14.45" customHeight="1" x14ac:dyDescent="0.25">
      <c r="A614" s="55"/>
      <c r="B614" s="52"/>
      <c r="C614" s="52"/>
      <c r="D614" s="52"/>
      <c r="E614" s="52"/>
      <c r="F614" s="52"/>
      <c r="G614" s="55"/>
      <c r="H614" s="75"/>
      <c r="I614" s="75"/>
      <c r="J614" s="67"/>
      <c r="K614" s="67"/>
      <c r="L614" s="67"/>
      <c r="M614" s="67"/>
      <c r="N614" s="67"/>
      <c r="O614" s="67"/>
      <c r="P614" s="2"/>
      <c r="Q614" s="2"/>
      <c r="R614" s="2"/>
      <c r="S614" s="2"/>
      <c r="T614" s="2"/>
    </row>
    <row r="615" spans="1:20" ht="14.45" customHeight="1" x14ac:dyDescent="0.25">
      <c r="A615" s="55"/>
      <c r="B615" s="52"/>
      <c r="C615" s="52"/>
      <c r="D615" s="52"/>
      <c r="E615" s="52"/>
      <c r="F615" s="52"/>
      <c r="G615" s="55"/>
      <c r="H615" s="75"/>
      <c r="I615" s="75"/>
      <c r="J615" s="67"/>
      <c r="K615" s="67"/>
      <c r="L615" s="67"/>
      <c r="M615" s="67"/>
      <c r="N615" s="67"/>
      <c r="O615" s="67"/>
      <c r="P615" s="2"/>
      <c r="Q615" s="2"/>
      <c r="R615" s="2"/>
      <c r="S615" s="2"/>
      <c r="T615" s="2"/>
    </row>
    <row r="616" spans="1:20" ht="14.45" customHeight="1" x14ac:dyDescent="0.25">
      <c r="A616" s="55"/>
      <c r="B616" s="52"/>
      <c r="C616" s="52"/>
      <c r="D616" s="52"/>
      <c r="E616" s="52"/>
      <c r="F616" s="52"/>
      <c r="G616" s="55"/>
      <c r="H616" s="75"/>
      <c r="I616" s="75"/>
      <c r="J616" s="67"/>
      <c r="K616" s="67"/>
      <c r="L616" s="67"/>
      <c r="M616" s="67"/>
      <c r="N616" s="67"/>
      <c r="O616" s="67"/>
      <c r="P616" s="2"/>
      <c r="Q616" s="2"/>
      <c r="R616" s="2"/>
      <c r="S616" s="2"/>
      <c r="T616" s="2"/>
    </row>
    <row r="617" spans="1:20" ht="14.45" customHeight="1" x14ac:dyDescent="0.25">
      <c r="A617" s="55"/>
      <c r="B617" s="52"/>
      <c r="C617" s="52"/>
      <c r="D617" s="52"/>
      <c r="E617" s="52"/>
      <c r="F617" s="52"/>
      <c r="G617" s="55"/>
      <c r="H617" s="75"/>
      <c r="I617" s="75"/>
      <c r="J617" s="67"/>
      <c r="K617" s="67"/>
      <c r="L617" s="67"/>
      <c r="M617" s="67"/>
      <c r="N617" s="67"/>
      <c r="O617" s="67"/>
      <c r="P617" s="2"/>
      <c r="Q617" s="2"/>
      <c r="R617" s="2"/>
      <c r="S617" s="2"/>
      <c r="T617" s="2"/>
    </row>
    <row r="618" spans="1:20" ht="14.45" customHeight="1" x14ac:dyDescent="0.25">
      <c r="A618" s="55"/>
      <c r="B618" s="52"/>
      <c r="C618" s="52"/>
      <c r="D618" s="52"/>
      <c r="E618" s="52"/>
      <c r="F618" s="52"/>
      <c r="G618" s="55"/>
      <c r="H618" s="75"/>
      <c r="I618" s="75"/>
      <c r="J618" s="67"/>
      <c r="K618" s="67"/>
      <c r="L618" s="67"/>
      <c r="M618" s="67"/>
      <c r="N618" s="67"/>
      <c r="O618" s="67"/>
      <c r="P618" s="2"/>
      <c r="Q618" s="2"/>
      <c r="R618" s="2"/>
      <c r="S618" s="2"/>
      <c r="T618" s="2"/>
    </row>
    <row r="619" spans="1:20" ht="14.45" customHeight="1" x14ac:dyDescent="0.25">
      <c r="A619" s="55"/>
      <c r="B619" s="52"/>
      <c r="C619" s="52"/>
      <c r="D619" s="52"/>
      <c r="E619" s="52"/>
      <c r="F619" s="52"/>
      <c r="G619" s="55"/>
      <c r="H619" s="75"/>
      <c r="I619" s="75"/>
      <c r="J619" s="67"/>
      <c r="K619" s="67"/>
      <c r="L619" s="67"/>
      <c r="M619" s="67"/>
      <c r="N619" s="67"/>
      <c r="O619" s="67"/>
      <c r="P619" s="2"/>
      <c r="Q619" s="2"/>
      <c r="R619" s="2"/>
      <c r="S619" s="2"/>
      <c r="T619" s="2"/>
    </row>
    <row r="620" spans="1:20" ht="14.45" customHeight="1" x14ac:dyDescent="0.25">
      <c r="A620" s="55"/>
      <c r="B620" s="52"/>
      <c r="C620" s="52"/>
      <c r="D620" s="52"/>
      <c r="E620" s="52"/>
      <c r="F620" s="52"/>
      <c r="G620" s="55"/>
      <c r="H620" s="75"/>
      <c r="I620" s="75"/>
      <c r="J620" s="67"/>
      <c r="K620" s="67"/>
      <c r="L620" s="67"/>
      <c r="M620" s="67"/>
      <c r="N620" s="67"/>
      <c r="O620" s="67"/>
      <c r="P620" s="2"/>
      <c r="Q620" s="2"/>
      <c r="R620" s="2"/>
      <c r="S620" s="2"/>
      <c r="T620" s="2"/>
    </row>
    <row r="621" spans="1:20" ht="14.45" customHeight="1" x14ac:dyDescent="0.25">
      <c r="A621" s="55"/>
      <c r="B621" s="52"/>
      <c r="C621" s="52"/>
      <c r="D621" s="52"/>
      <c r="E621" s="52"/>
      <c r="F621" s="52"/>
      <c r="G621" s="55"/>
      <c r="H621" s="75"/>
      <c r="I621" s="75"/>
      <c r="J621" s="67"/>
      <c r="K621" s="67"/>
      <c r="L621" s="67"/>
      <c r="M621" s="67"/>
      <c r="N621" s="67"/>
      <c r="O621" s="67"/>
      <c r="P621" s="2"/>
      <c r="Q621" s="2"/>
      <c r="R621" s="2"/>
      <c r="S621" s="2"/>
      <c r="T621" s="2"/>
    </row>
    <row r="622" spans="1:20" ht="14.45" customHeight="1" x14ac:dyDescent="0.25">
      <c r="A622" s="55"/>
      <c r="B622" s="52"/>
      <c r="C622" s="52"/>
      <c r="D622" s="52"/>
      <c r="E622" s="52"/>
      <c r="F622" s="52"/>
      <c r="G622" s="55"/>
      <c r="H622" s="75"/>
      <c r="I622" s="75"/>
      <c r="J622" s="67"/>
      <c r="K622" s="67"/>
      <c r="L622" s="67"/>
      <c r="M622" s="67"/>
      <c r="N622" s="67"/>
      <c r="O622" s="67"/>
      <c r="P622" s="2"/>
      <c r="Q622" s="2"/>
      <c r="R622" s="2"/>
      <c r="S622" s="2"/>
      <c r="T622" s="2"/>
    </row>
    <row r="623" spans="1:20" ht="14.45" customHeight="1" x14ac:dyDescent="0.25">
      <c r="A623" s="55"/>
      <c r="B623" s="52"/>
      <c r="C623" s="52"/>
      <c r="D623" s="52"/>
      <c r="E623" s="52"/>
      <c r="F623" s="52"/>
      <c r="G623" s="55"/>
      <c r="H623" s="75"/>
      <c r="I623" s="75"/>
      <c r="J623" s="67"/>
      <c r="K623" s="67"/>
      <c r="L623" s="67"/>
      <c r="M623" s="67"/>
      <c r="N623" s="67"/>
      <c r="O623" s="67"/>
      <c r="P623" s="2"/>
      <c r="Q623" s="2"/>
      <c r="R623" s="2"/>
      <c r="S623" s="2"/>
      <c r="T623" s="2"/>
    </row>
    <row r="624" spans="1:20" ht="14.45" customHeight="1" x14ac:dyDescent="0.25">
      <c r="A624" s="55"/>
      <c r="B624" s="52"/>
      <c r="C624" s="52"/>
      <c r="D624" s="52"/>
      <c r="E624" s="52"/>
      <c r="F624" s="52"/>
      <c r="G624" s="55"/>
      <c r="H624" s="75"/>
      <c r="I624" s="75"/>
      <c r="J624" s="67"/>
      <c r="K624" s="67"/>
      <c r="L624" s="67"/>
      <c r="M624" s="67"/>
      <c r="N624" s="67"/>
      <c r="O624" s="67"/>
      <c r="P624" s="2"/>
      <c r="Q624" s="2"/>
      <c r="R624" s="2"/>
      <c r="S624" s="2"/>
      <c r="T624" s="2"/>
    </row>
    <row r="625" spans="1:20" ht="14.45" customHeight="1" x14ac:dyDescent="0.25">
      <c r="A625" s="55"/>
      <c r="B625" s="52"/>
      <c r="C625" s="52"/>
      <c r="D625" s="52"/>
      <c r="E625" s="52"/>
      <c r="F625" s="52"/>
      <c r="G625" s="55"/>
      <c r="H625" s="75"/>
      <c r="I625" s="75"/>
      <c r="J625" s="67"/>
      <c r="K625" s="67"/>
      <c r="L625" s="67"/>
      <c r="M625" s="67"/>
      <c r="N625" s="67"/>
      <c r="O625" s="67"/>
      <c r="P625" s="2"/>
      <c r="Q625" s="2"/>
      <c r="R625" s="2"/>
      <c r="S625" s="2"/>
      <c r="T625" s="2"/>
    </row>
    <row r="626" spans="1:20" ht="14.45" customHeight="1" x14ac:dyDescent="0.25">
      <c r="A626" s="55"/>
      <c r="B626" s="52"/>
      <c r="C626" s="52"/>
      <c r="D626" s="52"/>
      <c r="E626" s="52"/>
      <c r="F626" s="52"/>
      <c r="G626" s="55"/>
      <c r="H626" s="75"/>
      <c r="I626" s="75"/>
      <c r="J626" s="67"/>
      <c r="K626" s="67"/>
      <c r="L626" s="67"/>
      <c r="M626" s="67"/>
      <c r="N626" s="67"/>
      <c r="O626" s="67"/>
      <c r="P626" s="2"/>
      <c r="Q626" s="2"/>
      <c r="R626" s="2"/>
      <c r="S626" s="2"/>
      <c r="T626" s="2"/>
    </row>
    <row r="627" spans="1:20" ht="14.45" customHeight="1" x14ac:dyDescent="0.25">
      <c r="A627" s="55"/>
      <c r="B627" s="52"/>
      <c r="C627" s="52"/>
      <c r="D627" s="52"/>
      <c r="E627" s="52"/>
      <c r="F627" s="52"/>
      <c r="G627" s="55"/>
      <c r="H627" s="75"/>
      <c r="I627" s="75"/>
      <c r="J627" s="67"/>
      <c r="K627" s="67"/>
      <c r="L627" s="67"/>
      <c r="M627" s="67"/>
      <c r="N627" s="67"/>
      <c r="O627" s="67"/>
      <c r="P627" s="2"/>
      <c r="Q627" s="2"/>
      <c r="R627" s="2"/>
      <c r="S627" s="2"/>
      <c r="T627" s="2"/>
    </row>
    <row r="628" spans="1:20" ht="14.45" customHeight="1" x14ac:dyDescent="0.25">
      <c r="A628" s="55"/>
      <c r="B628" s="52"/>
      <c r="C628" s="52"/>
      <c r="D628" s="52"/>
      <c r="E628" s="52"/>
      <c r="F628" s="52"/>
      <c r="G628" s="55"/>
      <c r="H628" s="75"/>
      <c r="I628" s="75"/>
      <c r="J628" s="67"/>
      <c r="K628" s="67"/>
      <c r="L628" s="67"/>
      <c r="M628" s="67"/>
      <c r="N628" s="67"/>
      <c r="O628" s="67"/>
      <c r="P628" s="2"/>
      <c r="Q628" s="2"/>
      <c r="R628" s="2"/>
      <c r="S628" s="2"/>
      <c r="T628" s="2"/>
    </row>
    <row r="629" spans="1:20" ht="14.45" customHeight="1" x14ac:dyDescent="0.25">
      <c r="A629" s="55"/>
      <c r="B629" s="52"/>
      <c r="C629" s="52"/>
      <c r="D629" s="52"/>
      <c r="E629" s="52"/>
      <c r="F629" s="52"/>
      <c r="G629" s="55"/>
      <c r="H629" s="75"/>
      <c r="I629" s="75"/>
      <c r="J629" s="67"/>
      <c r="K629" s="67"/>
      <c r="L629" s="67"/>
      <c r="M629" s="67"/>
      <c r="N629" s="67"/>
      <c r="O629" s="67"/>
      <c r="P629" s="2"/>
      <c r="Q629" s="2"/>
      <c r="R629" s="2"/>
      <c r="S629" s="2"/>
      <c r="T629" s="2"/>
    </row>
    <row r="630" spans="1:20" ht="14.45" customHeight="1" x14ac:dyDescent="0.25">
      <c r="A630" s="55"/>
      <c r="B630" s="52"/>
      <c r="C630" s="52"/>
      <c r="D630" s="52"/>
      <c r="E630" s="52"/>
      <c r="F630" s="52"/>
      <c r="G630" s="55"/>
      <c r="H630" s="75"/>
      <c r="I630" s="75"/>
      <c r="J630" s="67"/>
      <c r="K630" s="67"/>
      <c r="L630" s="67"/>
      <c r="M630" s="67"/>
      <c r="N630" s="67"/>
      <c r="O630" s="67"/>
      <c r="P630" s="2"/>
      <c r="Q630" s="2"/>
      <c r="R630" s="2"/>
      <c r="S630" s="2"/>
      <c r="T630" s="2"/>
    </row>
    <row r="631" spans="1:20" ht="14.45" customHeight="1" x14ac:dyDescent="0.25">
      <c r="A631" s="55"/>
      <c r="B631" s="52"/>
      <c r="C631" s="52"/>
      <c r="D631" s="52"/>
      <c r="E631" s="52"/>
      <c r="F631" s="52"/>
      <c r="G631" s="55"/>
      <c r="H631" s="75"/>
      <c r="I631" s="75"/>
      <c r="J631" s="67"/>
      <c r="K631" s="67"/>
      <c r="L631" s="67"/>
      <c r="M631" s="67"/>
      <c r="N631" s="67"/>
      <c r="O631" s="67"/>
      <c r="P631" s="2"/>
      <c r="Q631" s="2"/>
      <c r="R631" s="2"/>
      <c r="S631" s="2"/>
      <c r="T631" s="2"/>
    </row>
    <row r="632" spans="1:20" ht="14.45" customHeight="1" x14ac:dyDescent="0.25">
      <c r="A632" s="55"/>
      <c r="B632" s="52"/>
      <c r="C632" s="52"/>
      <c r="D632" s="52"/>
      <c r="E632" s="52"/>
      <c r="F632" s="52"/>
      <c r="G632" s="55"/>
      <c r="H632" s="75"/>
      <c r="I632" s="75"/>
      <c r="J632" s="67"/>
      <c r="K632" s="67"/>
      <c r="L632" s="67"/>
      <c r="M632" s="67"/>
      <c r="N632" s="67"/>
      <c r="O632" s="67"/>
      <c r="P632" s="2"/>
      <c r="Q632" s="2"/>
      <c r="R632" s="2"/>
      <c r="S632" s="2"/>
      <c r="T632" s="2"/>
    </row>
    <row r="633" spans="1:20" ht="14.45" customHeight="1" x14ac:dyDescent="0.25">
      <c r="A633" s="55"/>
      <c r="B633" s="52"/>
      <c r="C633" s="52"/>
      <c r="D633" s="52"/>
      <c r="E633" s="52"/>
      <c r="F633" s="52"/>
      <c r="G633" s="55"/>
      <c r="H633" s="75"/>
      <c r="I633" s="75"/>
      <c r="J633" s="67"/>
      <c r="K633" s="67"/>
      <c r="L633" s="67"/>
      <c r="M633" s="67"/>
      <c r="N633" s="67"/>
      <c r="O633" s="67"/>
      <c r="P633" s="2"/>
      <c r="Q633" s="2"/>
      <c r="R633" s="2"/>
      <c r="S633" s="2"/>
      <c r="T633" s="2"/>
    </row>
    <row r="634" spans="1:20" ht="14.45" customHeight="1" x14ac:dyDescent="0.25">
      <c r="A634" s="55"/>
      <c r="B634" s="52"/>
      <c r="C634" s="52"/>
      <c r="D634" s="52"/>
      <c r="E634" s="52"/>
      <c r="F634" s="52"/>
      <c r="G634" s="55"/>
      <c r="H634" s="75"/>
      <c r="I634" s="75"/>
      <c r="J634" s="67"/>
      <c r="K634" s="67"/>
      <c r="L634" s="67"/>
      <c r="M634" s="67"/>
      <c r="N634" s="67"/>
      <c r="O634" s="67"/>
      <c r="P634" s="2"/>
      <c r="Q634" s="2"/>
      <c r="R634" s="2"/>
      <c r="S634" s="2"/>
      <c r="T634" s="2"/>
    </row>
    <row r="635" spans="1:20" ht="14.45" customHeight="1" x14ac:dyDescent="0.25">
      <c r="A635" s="55"/>
      <c r="B635" s="52"/>
      <c r="C635" s="52"/>
      <c r="D635" s="52"/>
      <c r="E635" s="52"/>
      <c r="F635" s="52"/>
      <c r="G635" s="55"/>
      <c r="H635" s="75"/>
      <c r="I635" s="75"/>
      <c r="J635" s="67"/>
      <c r="K635" s="67"/>
      <c r="L635" s="67"/>
      <c r="M635" s="67"/>
      <c r="N635" s="67"/>
      <c r="O635" s="67"/>
      <c r="P635" s="2"/>
      <c r="Q635" s="2"/>
      <c r="R635" s="2"/>
      <c r="S635" s="2"/>
      <c r="T635" s="2"/>
    </row>
    <row r="636" spans="1:20" ht="14.45" customHeight="1" x14ac:dyDescent="0.25">
      <c r="A636" s="55"/>
      <c r="B636" s="52"/>
      <c r="C636" s="52"/>
      <c r="D636" s="52"/>
      <c r="E636" s="52"/>
      <c r="F636" s="52"/>
      <c r="G636" s="55"/>
      <c r="H636" s="75"/>
      <c r="I636" s="75"/>
      <c r="J636" s="67"/>
      <c r="K636" s="67"/>
      <c r="L636" s="67"/>
      <c r="M636" s="67"/>
      <c r="N636" s="67"/>
      <c r="O636" s="67"/>
      <c r="P636" s="2"/>
      <c r="Q636" s="2"/>
      <c r="R636" s="2"/>
      <c r="S636" s="2"/>
      <c r="T636" s="2"/>
    </row>
    <row r="637" spans="1:20" ht="14.45" customHeight="1" x14ac:dyDescent="0.25">
      <c r="A637" s="55"/>
      <c r="B637" s="52"/>
      <c r="C637" s="52"/>
      <c r="D637" s="52"/>
      <c r="E637" s="52"/>
      <c r="F637" s="52"/>
      <c r="G637" s="55"/>
      <c r="H637" s="75"/>
      <c r="I637" s="75"/>
      <c r="J637" s="67"/>
      <c r="K637" s="67"/>
      <c r="L637" s="67"/>
      <c r="M637" s="67"/>
      <c r="N637" s="67"/>
      <c r="O637" s="67"/>
      <c r="P637" s="2"/>
      <c r="Q637" s="2"/>
      <c r="R637" s="2"/>
      <c r="S637" s="2"/>
      <c r="T637" s="2"/>
    </row>
    <row r="638" spans="1:20" ht="14.45" customHeight="1" x14ac:dyDescent="0.25">
      <c r="A638" s="55"/>
      <c r="B638" s="52"/>
      <c r="C638" s="52"/>
      <c r="D638" s="52"/>
      <c r="E638" s="52"/>
      <c r="F638" s="52"/>
      <c r="G638" s="55"/>
      <c r="H638" s="75"/>
      <c r="I638" s="75"/>
      <c r="J638" s="67"/>
      <c r="K638" s="67"/>
      <c r="L638" s="67"/>
      <c r="M638" s="67"/>
      <c r="N638" s="67"/>
      <c r="O638" s="67"/>
      <c r="P638" s="2"/>
      <c r="Q638" s="2"/>
      <c r="R638" s="2"/>
      <c r="S638" s="2"/>
      <c r="T638" s="2"/>
    </row>
    <row r="639" spans="1:20" ht="14.45" customHeight="1" x14ac:dyDescent="0.25">
      <c r="A639" s="55"/>
      <c r="B639" s="52"/>
      <c r="C639" s="52"/>
      <c r="D639" s="52"/>
      <c r="E639" s="52"/>
      <c r="F639" s="52"/>
      <c r="G639" s="55"/>
      <c r="H639" s="75"/>
      <c r="I639" s="75"/>
      <c r="J639" s="67"/>
      <c r="K639" s="67"/>
      <c r="L639" s="67"/>
      <c r="M639" s="67"/>
      <c r="N639" s="67"/>
      <c r="O639" s="67"/>
      <c r="P639" s="2"/>
      <c r="Q639" s="2"/>
      <c r="R639" s="2"/>
      <c r="S639" s="2"/>
      <c r="T639" s="2"/>
    </row>
    <row r="640" spans="1:20" ht="14.45" customHeight="1" x14ac:dyDescent="0.25">
      <c r="A640" s="55"/>
      <c r="B640" s="52"/>
      <c r="C640" s="52"/>
      <c r="D640" s="52"/>
      <c r="E640" s="52"/>
      <c r="F640" s="52"/>
      <c r="G640" s="55"/>
      <c r="H640" s="75"/>
      <c r="I640" s="75"/>
      <c r="J640" s="67"/>
      <c r="K640" s="67"/>
      <c r="L640" s="67"/>
      <c r="M640" s="67"/>
      <c r="N640" s="67"/>
      <c r="O640" s="67"/>
      <c r="P640" s="2"/>
      <c r="Q640" s="2"/>
      <c r="R640" s="2"/>
      <c r="S640" s="2"/>
      <c r="T640" s="2"/>
    </row>
    <row r="641" spans="1:20" ht="14.45" customHeight="1" x14ac:dyDescent="0.25">
      <c r="A641" s="55"/>
      <c r="B641" s="52"/>
      <c r="C641" s="52"/>
      <c r="D641" s="52"/>
      <c r="E641" s="52"/>
      <c r="F641" s="52"/>
      <c r="G641" s="55"/>
      <c r="H641" s="75"/>
      <c r="I641" s="75"/>
      <c r="J641" s="67"/>
      <c r="K641" s="67"/>
      <c r="L641" s="67"/>
      <c r="M641" s="67"/>
      <c r="N641" s="67"/>
      <c r="O641" s="67"/>
      <c r="P641" s="2"/>
      <c r="Q641" s="2"/>
      <c r="R641" s="2"/>
      <c r="S641" s="2"/>
      <c r="T641" s="2"/>
    </row>
    <row r="642" spans="1:20" ht="14.45" customHeight="1" x14ac:dyDescent="0.25">
      <c r="A642" s="55"/>
      <c r="B642" s="52"/>
      <c r="C642" s="52"/>
      <c r="D642" s="52"/>
      <c r="E642" s="52"/>
      <c r="F642" s="52"/>
      <c r="G642" s="55"/>
      <c r="H642" s="75"/>
      <c r="I642" s="75"/>
      <c r="J642" s="67"/>
      <c r="K642" s="67"/>
      <c r="L642" s="67"/>
      <c r="M642" s="67"/>
      <c r="N642" s="67"/>
      <c r="O642" s="67"/>
      <c r="P642" s="2"/>
      <c r="Q642" s="2"/>
      <c r="R642" s="2"/>
      <c r="S642" s="2"/>
      <c r="T642" s="2"/>
    </row>
    <row r="643" spans="1:20" ht="14.45" customHeight="1" x14ac:dyDescent="0.25">
      <c r="A643" s="55"/>
      <c r="B643" s="52"/>
      <c r="C643" s="52"/>
      <c r="D643" s="52"/>
      <c r="E643" s="52"/>
      <c r="F643" s="52"/>
      <c r="G643" s="55"/>
      <c r="H643" s="75"/>
      <c r="I643" s="75"/>
      <c r="J643" s="67"/>
      <c r="K643" s="67"/>
      <c r="L643" s="67"/>
      <c r="M643" s="67"/>
      <c r="N643" s="67"/>
      <c r="O643" s="67"/>
      <c r="P643" s="2"/>
      <c r="Q643" s="2"/>
      <c r="R643" s="2"/>
      <c r="S643" s="2"/>
      <c r="T643" s="2"/>
    </row>
    <row r="644" spans="1:20" ht="14.45" customHeight="1" x14ac:dyDescent="0.25">
      <c r="A644" s="55"/>
      <c r="B644" s="52"/>
      <c r="C644" s="52"/>
      <c r="D644" s="52"/>
      <c r="E644" s="52"/>
      <c r="F644" s="52"/>
      <c r="G644" s="55"/>
      <c r="H644" s="75"/>
      <c r="I644" s="75"/>
      <c r="J644" s="67"/>
      <c r="K644" s="67"/>
      <c r="L644" s="67"/>
      <c r="M644" s="67"/>
      <c r="N644" s="67"/>
      <c r="O644" s="67"/>
      <c r="P644" s="2"/>
      <c r="Q644" s="2"/>
      <c r="R644" s="2"/>
      <c r="S644" s="2"/>
      <c r="T644" s="2"/>
    </row>
    <row r="645" spans="1:20" ht="14.45" customHeight="1" x14ac:dyDescent="0.25">
      <c r="A645" s="55"/>
      <c r="B645" s="52"/>
      <c r="C645" s="52"/>
      <c r="D645" s="52"/>
      <c r="E645" s="52"/>
      <c r="F645" s="52"/>
      <c r="G645" s="55"/>
      <c r="H645" s="75"/>
      <c r="I645" s="75"/>
      <c r="J645" s="67"/>
      <c r="K645" s="67"/>
      <c r="L645" s="67"/>
      <c r="M645" s="67"/>
      <c r="N645" s="67"/>
      <c r="O645" s="67"/>
      <c r="P645" s="2"/>
      <c r="Q645" s="2"/>
      <c r="R645" s="2"/>
      <c r="S645" s="2"/>
      <c r="T645" s="2"/>
    </row>
    <row r="646" spans="1:20" ht="14.45" customHeight="1" x14ac:dyDescent="0.25">
      <c r="A646" s="55"/>
      <c r="B646" s="52"/>
      <c r="C646" s="52"/>
      <c r="D646" s="52"/>
      <c r="E646" s="52"/>
      <c r="F646" s="52"/>
      <c r="G646" s="55"/>
      <c r="H646" s="75"/>
      <c r="I646" s="75"/>
      <c r="J646" s="67"/>
      <c r="K646" s="67"/>
      <c r="L646" s="67"/>
      <c r="M646" s="67"/>
      <c r="N646" s="67"/>
      <c r="O646" s="67"/>
      <c r="P646" s="2"/>
      <c r="Q646" s="2"/>
      <c r="R646" s="2"/>
      <c r="S646" s="2"/>
      <c r="T646" s="2"/>
    </row>
    <row r="647" spans="1:20" ht="14.45" customHeight="1" x14ac:dyDescent="0.25">
      <c r="A647" s="55"/>
      <c r="B647" s="52"/>
      <c r="C647" s="52"/>
      <c r="D647" s="52"/>
      <c r="E647" s="52"/>
      <c r="F647" s="52"/>
      <c r="G647" s="55"/>
      <c r="H647" s="75"/>
      <c r="I647" s="75"/>
      <c r="J647" s="67"/>
      <c r="K647" s="67"/>
      <c r="L647" s="67"/>
      <c r="M647" s="67"/>
      <c r="N647" s="67"/>
      <c r="O647" s="67"/>
      <c r="P647" s="2"/>
      <c r="Q647" s="2"/>
      <c r="R647" s="2"/>
      <c r="S647" s="2"/>
      <c r="T647" s="2"/>
    </row>
    <row r="648" spans="1:20" ht="14.45" customHeight="1" x14ac:dyDescent="0.25">
      <c r="A648" s="55"/>
      <c r="B648" s="52"/>
      <c r="C648" s="52"/>
      <c r="D648" s="52"/>
      <c r="E648" s="52"/>
      <c r="F648" s="52"/>
      <c r="G648" s="55"/>
      <c r="H648" s="75"/>
      <c r="I648" s="75"/>
      <c r="J648" s="67"/>
      <c r="K648" s="67"/>
      <c r="L648" s="67"/>
      <c r="M648" s="67"/>
      <c r="N648" s="67"/>
      <c r="O648" s="67"/>
      <c r="P648" s="2"/>
      <c r="Q648" s="2"/>
      <c r="R648" s="2"/>
      <c r="S648" s="2"/>
      <c r="T648" s="2"/>
    </row>
    <row r="649" spans="1:20" ht="14.45" customHeight="1" x14ac:dyDescent="0.25">
      <c r="A649" s="51"/>
      <c r="B649" s="54"/>
      <c r="C649" s="54"/>
      <c r="D649" s="54"/>
      <c r="E649" s="52"/>
      <c r="F649" s="54"/>
      <c r="G649" s="55"/>
      <c r="H649" s="75"/>
      <c r="I649" s="67"/>
      <c r="J649" s="67"/>
      <c r="K649" s="67"/>
      <c r="L649" s="67"/>
      <c r="M649" s="67"/>
      <c r="N649" s="67"/>
      <c r="O649" s="67"/>
      <c r="P649" s="2"/>
      <c r="Q649" s="2"/>
      <c r="R649" s="2"/>
      <c r="S649" s="2"/>
      <c r="T649" s="2"/>
    </row>
    <row r="650" spans="1:20" ht="14.45" customHeight="1" x14ac:dyDescent="0.25">
      <c r="B650" s="54"/>
      <c r="C650" s="54"/>
      <c r="D650" s="54"/>
      <c r="E650" s="52"/>
      <c r="F650" s="54"/>
      <c r="G650" s="55"/>
      <c r="H650" s="75"/>
      <c r="I650" s="67"/>
      <c r="J650" s="67"/>
      <c r="K650" s="67"/>
      <c r="L650" s="67"/>
      <c r="M650" s="67"/>
      <c r="N650" s="67"/>
      <c r="O650" s="67"/>
      <c r="P650" s="2"/>
      <c r="Q650" s="2"/>
      <c r="R650" s="2"/>
      <c r="S650" s="2"/>
      <c r="T650" s="2"/>
    </row>
  </sheetData>
  <mergeCells count="17">
    <mergeCell ref="H9:H10"/>
    <mergeCell ref="A9:A10"/>
    <mergeCell ref="B9:B10"/>
    <mergeCell ref="C9:C10"/>
    <mergeCell ref="D9:D10"/>
    <mergeCell ref="A7:G7"/>
    <mergeCell ref="E9:E10"/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60" firstPageNumber="0" fitToHeight="12" orientation="portrait" horizontalDpi="300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Игорь Маматов</cp:lastModifiedBy>
  <cp:lastPrinted>2018-07-04T11:57:04Z</cp:lastPrinted>
  <dcterms:created xsi:type="dcterms:W3CDTF">2010-07-08T18:22:07Z</dcterms:created>
  <dcterms:modified xsi:type="dcterms:W3CDTF">2019-01-30T14:33:51Z</dcterms:modified>
</cp:coreProperties>
</file>